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J:\_Danielle\_Desktop\_PREPRESS TOOLS\"/>
    </mc:Choice>
  </mc:AlternateContent>
  <xr:revisionPtr revIDLastSave="0" documentId="8_{E7DFD495-A02C-4519-9981-D4114C343FB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Paperback" sheetId="7" r:id="rId1"/>
    <sheet name="Hard Spine Hardcover" sheetId="1" r:id="rId2"/>
    <sheet name="Dust Jacket" sheetId="3" r:id="rId3"/>
    <sheet name="Comb or Coil Cover" sheetId="8" r:id="rId4"/>
    <sheet name="Printed Endsheet" sheetId="4" r:id="rId5"/>
    <sheet name="Saddle Stitch Cover" sheetId="9" r:id="rId6"/>
    <sheet name="Paper Stock Table" sheetId="5" state="hidden" r:id="rId7"/>
  </sheets>
  <definedNames>
    <definedName name="Cover" localSheetId="3">#REF!</definedName>
    <definedName name="Cover" localSheetId="5">#REF!</definedName>
    <definedName name="Cover">#REF!</definedName>
    <definedName name="CoverTypes" localSheetId="3">#REF!</definedName>
    <definedName name="CoverTypes" localSheetId="5">#REF!</definedName>
    <definedName name="CoverTypes">#REF!</definedName>
    <definedName name="Dust_Jack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" l="1"/>
  <c r="F8" i="3"/>
  <c r="H8" i="3"/>
  <c r="D8" i="9"/>
  <c r="G8" i="9"/>
  <c r="G13" i="9"/>
  <c r="N9" i="9"/>
  <c r="N8" i="9"/>
  <c r="K5" i="9"/>
  <c r="M5" i="8"/>
  <c r="P8" i="8"/>
  <c r="P9" i="8"/>
  <c r="D10" i="8"/>
  <c r="J10" i="8"/>
  <c r="P10" i="8"/>
  <c r="P11" i="8"/>
  <c r="H13" i="8"/>
  <c r="P10" i="3" l="1"/>
  <c r="G7" i="3" s="1"/>
  <c r="N9" i="1"/>
  <c r="F7" i="1" s="1"/>
  <c r="N9" i="7"/>
  <c r="F7" i="7" s="1"/>
  <c r="P16" i="3"/>
  <c r="H11" i="7"/>
  <c r="N14" i="7"/>
  <c r="H8" i="7"/>
  <c r="F11" i="7" l="1"/>
  <c r="F10" i="7"/>
  <c r="F9" i="7" s="1"/>
  <c r="N15" i="7" s="1"/>
  <c r="N8" i="4"/>
  <c r="H7" i="4" s="1"/>
  <c r="N9" i="4"/>
  <c r="H9" i="4" s="1"/>
  <c r="G11" i="3"/>
  <c r="P14" i="3"/>
  <c r="H11" i="3"/>
  <c r="J9" i="3"/>
  <c r="D9" i="3"/>
  <c r="G10" i="3" l="1"/>
  <c r="G9" i="3" s="1"/>
  <c r="P13" i="3" s="1"/>
  <c r="N16" i="7"/>
  <c r="N13" i="7"/>
  <c r="P17" i="3"/>
  <c r="P15" i="3" l="1"/>
  <c r="F11" i="1"/>
  <c r="F10" i="1" s="1"/>
  <c r="N16" i="1" l="1"/>
  <c r="F9" i="1"/>
  <c r="N13" i="1" s="1"/>
  <c r="N14" i="1" l="1"/>
  <c r="N15" i="1" l="1"/>
  <c r="H11" i="1"/>
  <c r="H8" i="1"/>
</calcChain>
</file>

<file path=xl/sharedStrings.xml><?xml version="1.0" encoding="utf-8"?>
<sst xmlns="http://schemas.openxmlformats.org/spreadsheetml/2006/main" count="132" uniqueCount="70">
  <si>
    <t>Page Count →</t>
  </si>
  <si>
    <t>Paper Stock →</t>
  </si>
  <si>
    <t>Trim Width →</t>
  </si>
  <si>
    <t>Trim Height →</t>
  </si>
  <si>
    <t>Board Width:</t>
  </si>
  <si>
    <t>Board Height:</t>
  </si>
  <si>
    <t>Cover Width →</t>
  </si>
  <si>
    <t>Cover Height →</t>
  </si>
  <si>
    <t>Spine Width →</t>
  </si>
  <si>
    <t>Spine:</t>
  </si>
  <si>
    <t>Cover Face Height:</t>
  </si>
  <si>
    <t>Cover Face Width:</t>
  </si>
  <si>
    <t>Enter Paperback Information Here:</t>
  </si>
  <si>
    <t>Dimensions:</t>
  </si>
  <si>
    <t>Enter Glued Hardcover Information Here:</t>
  </si>
  <si>
    <t>PPI →</t>
  </si>
  <si>
    <t>Enter Dust Jacket Information Here:</t>
  </si>
  <si>
    <t>FLAP:</t>
  </si>
  <si>
    <t>Flap Width →</t>
  </si>
  <si>
    <t>Enter Hardcover Information Here:</t>
  </si>
  <si>
    <t>Endsheet total width:</t>
  </si>
  <si>
    <t>Endsheet total height:</t>
  </si>
  <si>
    <t>Do not separate end sheets.</t>
  </si>
  <si>
    <t>Book Bulk →</t>
  </si>
  <si>
    <t>45# White Matte</t>
  </si>
  <si>
    <t>50# White Uncoated</t>
  </si>
  <si>
    <t>50# Cream Uncoated</t>
  </si>
  <si>
    <t>60# White Uncoated</t>
  </si>
  <si>
    <t>60# Cream Uncoated</t>
  </si>
  <si>
    <t>60# White Matte</t>
  </si>
  <si>
    <t>70# White Accent</t>
  </si>
  <si>
    <t>80# White Silk</t>
  </si>
  <si>
    <t>100# White Silk</t>
  </si>
  <si>
    <t>40# White Uncoated</t>
  </si>
  <si>
    <t>Casebound Cover Dimensions</t>
  </si>
  <si>
    <t>PAPERBACK - COVER CALCULATIONS</t>
  </si>
  <si>
    <t>Paperback Cover Dimensions</t>
  </si>
  <si>
    <t>*Cover dimensions include 0.25" bleeds on all sides.</t>
  </si>
  <si>
    <t>0.25"</t>
  </si>
  <si>
    <t>0.75"</t>
  </si>
  <si>
    <t>*Cover dimensions include 0.75" bleeds on all sides and joint areas.</t>
  </si>
  <si>
    <t>*Cover dimensions include 0.25" bleeds on all sides, joint areas and jacket flaps.</t>
  </si>
  <si>
    <t>*Please note: Endsheets are one contiguous sheet of paper. Do not split endsheets into individual pages. Total dimensions include 0.25" bleeds on all sides.</t>
  </si>
  <si>
    <t>Endsheet Width →</t>
  </si>
  <si>
    <t>Endsheet Height →</t>
  </si>
  <si>
    <t>***Please note, endsheets are one contiguous sheet of paper.</t>
  </si>
  <si>
    <t>Printed Endsheets</t>
  </si>
  <si>
    <t>Joint: 0.3125"</t>
  </si>
  <si>
    <t>DUST JACKET - COVER CALCULATIONS</t>
  </si>
  <si>
    <t>PUR HARD SPINE HARDCOVER - COVER CALCULATIONS</t>
  </si>
  <si>
    <t>100# White Gloss Inkjet</t>
  </si>
  <si>
    <t>Total Canvas Width:</t>
  </si>
  <si>
    <t>Total Canvas Heigh →</t>
  </si>
  <si>
    <t>Total Canvas Width →</t>
  </si>
  <si>
    <t>Back Cover Width →</t>
  </si>
  <si>
    <t>Front Cover Width →</t>
  </si>
  <si>
    <t xml:space="preserve">Front Cover Width: </t>
  </si>
  <si>
    <t>Back Cover Width:</t>
  </si>
  <si>
    <t>Total Canvas Height:</t>
  </si>
  <si>
    <t>0.5 - Hole Punch Area</t>
  </si>
  <si>
    <t xml:space="preserve">Back Cover Width: </t>
  </si>
  <si>
    <r>
      <t>*Please note: Saddle stitch covers do not have a spine.</t>
    </r>
    <r>
      <rPr>
        <i/>
        <sz val="11"/>
        <color rgb="FFFF0000"/>
        <rFont val="Futuri"/>
      </rPr>
      <t xml:space="preserve"> Page count maximum = approximately 42 pages. </t>
    </r>
    <r>
      <rPr>
        <sz val="11"/>
        <rFont val="Futuri"/>
      </rPr>
      <t xml:space="preserve">Total dimensions include 0.25" bleeds on all sides. </t>
    </r>
  </si>
  <si>
    <t xml:space="preserve">Includes Hole Punch Area </t>
  </si>
  <si>
    <t>Saddle Stitch Cover*</t>
  </si>
  <si>
    <t>Edge wrap area: 0.25"</t>
  </si>
  <si>
    <t>Enter Saddle Stitch Information Here:</t>
  </si>
  <si>
    <t>Enter Comb/Coil Bound Information Here:</t>
  </si>
  <si>
    <t xml:space="preserve">*Please note: Comb/Coil bound covers include both front and back covers side-by-side, centered on a single canvas. Do not split front and back covers into individual pages. Total dimensions include 0.25" bleeds on all sides. Keep important content out of the Hole Punch Area. </t>
  </si>
  <si>
    <t>Comb/Coil Bound Cover*</t>
  </si>
  <si>
    <t>Total Canvas Height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</si>
</sst>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0"/>
      <name val="Futuri"/>
    </font>
    <font>
      <b/>
      <sz val="16"/>
      <color theme="1"/>
      <name val="Futuri"/>
    </font>
    <font>
      <sz val="11"/>
      <color theme="1"/>
      <name val="Futuri"/>
    </font>
    <font>
      <sz val="12"/>
      <color theme="1"/>
      <name val="Futuri"/>
    </font>
    <font>
      <sz val="16"/>
      <color theme="1"/>
      <name val="Futuri"/>
    </font>
    <font>
      <b/>
      <sz val="20"/>
      <color theme="1"/>
      <name val="Futuri"/>
    </font>
    <font>
      <sz val="11"/>
      <name val="Futuri"/>
    </font>
    <font>
      <sz val="10"/>
      <color theme="1"/>
      <name val="Futuri"/>
    </font>
    <font>
      <sz val="14"/>
      <color theme="1"/>
      <name val="Futuri"/>
    </font>
    <font>
      <sz val="16"/>
      <name val="Futuri"/>
    </font>
    <font>
      <sz val="18"/>
      <color theme="1"/>
      <name val="Futuri"/>
    </font>
    <font>
      <sz val="20"/>
      <name val="Futuri"/>
    </font>
    <font>
      <sz val="20"/>
      <color theme="1"/>
      <name val="Futuri"/>
    </font>
    <font>
      <sz val="16"/>
      <color theme="0"/>
      <name val="Futuri"/>
    </font>
    <font>
      <b/>
      <sz val="14"/>
      <name val="Futuri"/>
    </font>
    <font>
      <sz val="18"/>
      <name val="Futuri"/>
    </font>
    <font>
      <sz val="10"/>
      <name val="Futuri"/>
    </font>
    <font>
      <b/>
      <sz val="10"/>
      <name val="Futuri"/>
    </font>
    <font>
      <sz val="12"/>
      <name val="Futuri"/>
    </font>
    <font>
      <b/>
      <sz val="20"/>
      <name val="Futuri"/>
    </font>
    <font>
      <b/>
      <sz val="16"/>
      <name val="Futuri"/>
    </font>
    <font>
      <b/>
      <sz val="12"/>
      <name val="Futuri"/>
    </font>
    <font>
      <sz val="11"/>
      <color theme="4" tint="0.79998168889431442"/>
      <name val="Futuri"/>
    </font>
    <font>
      <b/>
      <sz val="11"/>
      <color theme="4" tint="-0.249977111117893"/>
      <name val="Futuri"/>
    </font>
    <font>
      <sz val="14"/>
      <color theme="4" tint="-0.249977111117893"/>
      <name val="Futuri"/>
    </font>
    <font>
      <b/>
      <sz val="14"/>
      <color theme="1"/>
      <name val="Futuri"/>
    </font>
    <font>
      <b/>
      <sz val="12"/>
      <color theme="1"/>
      <name val="Futuri"/>
    </font>
    <font>
      <b/>
      <sz val="10"/>
      <color theme="1"/>
      <name val="Futuri"/>
    </font>
    <font>
      <b/>
      <sz val="10"/>
      <color theme="4" tint="-0.249977111117893"/>
      <name val="Futuri"/>
    </font>
    <font>
      <sz val="20"/>
      <color theme="4" tint="-0.249977111117893"/>
      <name val="Futuri"/>
    </font>
    <font>
      <sz val="18"/>
      <color theme="4" tint="-0.249977111117893"/>
      <name val="Futuri"/>
    </font>
    <font>
      <sz val="14"/>
      <name val="Futuri"/>
    </font>
    <font>
      <sz val="9"/>
      <name val="Futuri"/>
    </font>
    <font>
      <i/>
      <sz val="11"/>
      <color rgb="FFFF0000"/>
      <name val="Futuri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B69E"/>
        <bgColor indexed="64"/>
      </patternFill>
    </fill>
    <fill>
      <patternFill patternType="solid">
        <fgColor rgb="FFE5EB6B"/>
        <bgColor indexed="64"/>
      </patternFill>
    </fill>
    <fill>
      <patternFill patternType="solid">
        <fgColor rgb="FF28355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1B2D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/>
    <xf numFmtId="49" fontId="7" fillId="5" borderId="0" xfId="0" applyNumberFormat="1" applyFont="1" applyFill="1" applyAlignment="1">
      <alignment vertical="center"/>
    </xf>
    <xf numFmtId="0" fontId="0" fillId="2" borderId="0" xfId="0" applyFill="1"/>
    <xf numFmtId="0" fontId="3" fillId="6" borderId="0" xfId="0" applyFont="1" applyFill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9" xfId="0" applyFont="1" applyBorder="1"/>
    <xf numFmtId="0" fontId="7" fillId="0" borderId="0" xfId="0" applyFont="1"/>
    <xf numFmtId="0" fontId="3" fillId="6" borderId="0" xfId="0" applyFont="1" applyFill="1" applyAlignment="1">
      <alignment horizontal="left" vertical="center"/>
    </xf>
    <xf numFmtId="0" fontId="1" fillId="3" borderId="0" xfId="0" applyFont="1" applyFill="1"/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3" fillId="3" borderId="4" xfId="0" applyFont="1" applyFill="1" applyBorder="1"/>
    <xf numFmtId="0" fontId="3" fillId="3" borderId="5" xfId="0" applyFont="1" applyFill="1" applyBorder="1"/>
    <xf numFmtId="0" fontId="7" fillId="3" borderId="0" xfId="0" applyFont="1" applyFill="1"/>
    <xf numFmtId="0" fontId="1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2" xfId="0" applyFont="1" applyFill="1" applyBorder="1"/>
    <xf numFmtId="0" fontId="16" fillId="3" borderId="0" xfId="0" applyFont="1" applyFill="1" applyAlignment="1">
      <alignment horizontal="center" vertical="center"/>
    </xf>
    <xf numFmtId="0" fontId="7" fillId="3" borderId="13" xfId="0" applyFont="1" applyFill="1" applyBorder="1"/>
    <xf numFmtId="0" fontId="7" fillId="3" borderId="12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/>
    <xf numFmtId="0" fontId="3" fillId="3" borderId="13" xfId="0" applyFont="1" applyFill="1" applyBorder="1"/>
    <xf numFmtId="0" fontId="17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 textRotation="90"/>
    </xf>
    <xf numFmtId="0" fontId="16" fillId="3" borderId="16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7" fillId="7" borderId="7" xfId="0" applyFont="1" applyFill="1" applyBorder="1"/>
    <xf numFmtId="0" fontId="7" fillId="7" borderId="2" xfId="0" applyFont="1" applyFill="1" applyBorder="1"/>
    <xf numFmtId="0" fontId="7" fillId="7" borderId="3" xfId="0" applyFont="1" applyFill="1" applyBorder="1"/>
    <xf numFmtId="0" fontId="7" fillId="7" borderId="11" xfId="0" applyFont="1" applyFill="1" applyBorder="1"/>
    <xf numFmtId="0" fontId="7" fillId="7" borderId="0" xfId="0" applyFont="1" applyFill="1"/>
    <xf numFmtId="0" fontId="17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7" fillId="7" borderId="13" xfId="0" applyFont="1" applyFill="1" applyBorder="1"/>
    <xf numFmtId="0" fontId="7" fillId="7" borderId="14" xfId="0" applyFont="1" applyFill="1" applyBorder="1"/>
    <xf numFmtId="0" fontId="7" fillId="7" borderId="5" xfId="0" applyFont="1" applyFill="1" applyBorder="1"/>
    <xf numFmtId="0" fontId="7" fillId="7" borderId="6" xfId="0" applyFont="1" applyFill="1" applyBorder="1"/>
    <xf numFmtId="0" fontId="7" fillId="8" borderId="1" xfId="0" applyFont="1" applyFill="1" applyBorder="1"/>
    <xf numFmtId="0" fontId="17" fillId="8" borderId="2" xfId="0" applyFont="1" applyFill="1" applyBorder="1" applyAlignment="1">
      <alignment horizontal="center" vertical="center"/>
    </xf>
    <xf numFmtId="0" fontId="7" fillId="8" borderId="2" xfId="0" applyFont="1" applyFill="1" applyBorder="1"/>
    <xf numFmtId="0" fontId="7" fillId="8" borderId="3" xfId="0" applyFont="1" applyFill="1" applyBorder="1"/>
    <xf numFmtId="0" fontId="7" fillId="8" borderId="12" xfId="0" applyFont="1" applyFill="1" applyBorder="1"/>
    <xf numFmtId="0" fontId="7" fillId="8" borderId="7" xfId="0" applyFont="1" applyFill="1" applyBorder="1"/>
    <xf numFmtId="0" fontId="7" fillId="8" borderId="13" xfId="0" applyFont="1" applyFill="1" applyBorder="1"/>
    <xf numFmtId="0" fontId="7" fillId="8" borderId="0" xfId="0" applyFont="1" applyFill="1"/>
    <xf numFmtId="0" fontId="7" fillId="8" borderId="14" xfId="0" applyFont="1" applyFill="1" applyBorder="1"/>
    <xf numFmtId="0" fontId="7" fillId="8" borderId="5" xfId="0" applyFont="1" applyFill="1" applyBorder="1"/>
    <xf numFmtId="0" fontId="7" fillId="8" borderId="4" xfId="0" applyFont="1" applyFill="1" applyBorder="1"/>
    <xf numFmtId="0" fontId="17" fillId="8" borderId="5" xfId="0" applyFont="1" applyFill="1" applyBorder="1" applyAlignment="1">
      <alignment horizontal="center" vertical="center"/>
    </xf>
    <xf numFmtId="0" fontId="7" fillId="8" borderId="6" xfId="0" applyFont="1" applyFill="1" applyBorder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/>
    <xf numFmtId="0" fontId="7" fillId="0" borderId="0" xfId="0" applyFont="1" applyAlignment="1">
      <alignment horizontal="left" vertical="center"/>
    </xf>
    <xf numFmtId="0" fontId="7" fillId="6" borderId="0" xfId="0" applyFont="1" applyFill="1"/>
    <xf numFmtId="0" fontId="17" fillId="8" borderId="0" xfId="0" applyFont="1" applyFill="1" applyAlignment="1">
      <alignment horizontal="center" vertical="center"/>
    </xf>
    <xf numFmtId="0" fontId="7" fillId="7" borderId="1" xfId="0" applyFont="1" applyFill="1" applyBorder="1"/>
    <xf numFmtId="0" fontId="7" fillId="7" borderId="12" xfId="0" applyFont="1" applyFill="1" applyBorder="1"/>
    <xf numFmtId="0" fontId="7" fillId="7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7" fillId="7" borderId="4" xfId="0" applyFont="1" applyFill="1" applyBorder="1"/>
    <xf numFmtId="0" fontId="23" fillId="7" borderId="11" xfId="0" applyFont="1" applyFill="1" applyBorder="1"/>
    <xf numFmtId="0" fontId="21" fillId="3" borderId="0" xfId="0" applyFont="1" applyFill="1" applyAlignment="1">
      <alignment horizontal="left" vertical="center"/>
    </xf>
    <xf numFmtId="0" fontId="22" fillId="3" borderId="22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22" fillId="3" borderId="24" xfId="0" applyFont="1" applyFill="1" applyBorder="1" applyAlignment="1">
      <alignment horizontal="right" vertical="center"/>
    </xf>
    <xf numFmtId="0" fontId="16" fillId="3" borderId="25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7" fillId="3" borderId="21" xfId="0" applyFont="1" applyFill="1" applyBorder="1"/>
    <xf numFmtId="0" fontId="12" fillId="3" borderId="23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26" fillId="6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3" fillId="3" borderId="3" xfId="0" applyFont="1" applyFill="1" applyBorder="1"/>
    <xf numFmtId="0" fontId="3" fillId="3" borderId="2" xfId="0" applyFont="1" applyFill="1" applyBorder="1"/>
    <xf numFmtId="0" fontId="3" fillId="3" borderId="0" xfId="0" applyFont="1" applyFill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3" fillId="3" borderId="21" xfId="0" applyFont="1" applyFill="1" applyBorder="1"/>
    <xf numFmtId="0" fontId="27" fillId="3" borderId="2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left" vertical="center"/>
    </xf>
    <xf numFmtId="0" fontId="27" fillId="3" borderId="24" xfId="0" applyFont="1" applyFill="1" applyBorder="1" applyAlignment="1">
      <alignment horizontal="right" vertical="center"/>
    </xf>
    <xf numFmtId="0" fontId="13" fillId="3" borderId="2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3" fillId="8" borderId="1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3" fillId="8" borderId="7" xfId="0" applyFont="1" applyFill="1" applyBorder="1"/>
    <xf numFmtId="0" fontId="3" fillId="8" borderId="3" xfId="0" applyFont="1" applyFill="1" applyBorder="1"/>
    <xf numFmtId="0" fontId="3" fillId="8" borderId="12" xfId="0" applyFont="1" applyFill="1" applyBorder="1"/>
    <xf numFmtId="0" fontId="3" fillId="8" borderId="11" xfId="0" applyFont="1" applyFill="1" applyBorder="1"/>
    <xf numFmtId="0" fontId="3" fillId="8" borderId="13" xfId="0" applyFont="1" applyFill="1" applyBorder="1"/>
    <xf numFmtId="0" fontId="3" fillId="8" borderId="4" xfId="0" applyFont="1" applyFill="1" applyBorder="1"/>
    <xf numFmtId="0" fontId="8" fillId="8" borderId="5" xfId="0" applyFont="1" applyFill="1" applyBorder="1" applyAlignment="1">
      <alignment horizontal="center" vertical="center"/>
    </xf>
    <xf numFmtId="0" fontId="3" fillId="8" borderId="14" xfId="0" applyFont="1" applyFill="1" applyBorder="1"/>
    <xf numFmtId="0" fontId="3" fillId="8" borderId="6" xfId="0" applyFont="1" applyFill="1" applyBorder="1"/>
    <xf numFmtId="0" fontId="3" fillId="7" borderId="1" xfId="0" applyFont="1" applyFill="1" applyBorder="1"/>
    <xf numFmtId="0" fontId="3" fillId="7" borderId="11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2" xfId="0" applyFont="1" applyFill="1" applyBorder="1"/>
    <xf numFmtId="0" fontId="3" fillId="7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13" xfId="0" applyFont="1" applyFill="1" applyBorder="1"/>
    <xf numFmtId="0" fontId="3" fillId="7" borderId="4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7" borderId="14" xfId="0" applyFont="1" applyFill="1" applyBorder="1"/>
    <xf numFmtId="0" fontId="3" fillId="3" borderId="1" xfId="0" applyFont="1" applyFill="1" applyBorder="1"/>
    <xf numFmtId="0" fontId="26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8" fillId="3" borderId="19" xfId="0" applyFont="1" applyFill="1" applyBorder="1" applyAlignment="1">
      <alignment horizontal="left" vertical="center"/>
    </xf>
    <xf numFmtId="0" fontId="28" fillId="3" borderId="22" xfId="0" applyFont="1" applyFill="1" applyBorder="1" applyAlignment="1">
      <alignment horizontal="left" vertical="center"/>
    </xf>
    <xf numFmtId="0" fontId="28" fillId="3" borderId="24" xfId="0" applyFont="1" applyFill="1" applyBorder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/>
    </xf>
    <xf numFmtId="0" fontId="31" fillId="3" borderId="0" xfId="0" applyFont="1" applyFill="1" applyAlignment="1">
      <alignment horizontal="left" vertical="center"/>
    </xf>
    <xf numFmtId="0" fontId="28" fillId="3" borderId="26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28" fillId="3" borderId="29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 textRotation="90"/>
    </xf>
    <xf numFmtId="0" fontId="5" fillId="7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vertical="center" textRotation="90"/>
    </xf>
    <xf numFmtId="0" fontId="23" fillId="7" borderId="11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vertical="center" wrapText="1"/>
    </xf>
    <xf numFmtId="0" fontId="7" fillId="3" borderId="9" xfId="0" applyFont="1" applyFill="1" applyBorder="1" applyAlignment="1">
      <alignment vertical="center"/>
    </xf>
    <xf numFmtId="0" fontId="10" fillId="3" borderId="0" xfId="0" applyFont="1" applyFill="1" applyAlignment="1">
      <alignment vertical="center" wrapText="1"/>
    </xf>
    <xf numFmtId="0" fontId="17" fillId="8" borderId="9" xfId="0" applyFont="1" applyFill="1" applyBorder="1" applyAlignment="1">
      <alignment horizontal="center" vertical="center"/>
    </xf>
    <xf numFmtId="0" fontId="7" fillId="8" borderId="9" xfId="0" applyFont="1" applyFill="1" applyBorder="1"/>
    <xf numFmtId="0" fontId="12" fillId="3" borderId="31" xfId="0" applyFont="1" applyFill="1" applyBorder="1" applyAlignment="1">
      <alignment horizontal="left" vertical="center" wrapText="1"/>
    </xf>
    <xf numFmtId="0" fontId="7" fillId="8" borderId="11" xfId="0" applyFont="1" applyFill="1" applyBorder="1"/>
    <xf numFmtId="0" fontId="12" fillId="3" borderId="31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left" vertical="center"/>
    </xf>
    <xf numFmtId="0" fontId="3" fillId="9" borderId="13" xfId="0" applyFont="1" applyFill="1" applyBorder="1"/>
    <xf numFmtId="0" fontId="9" fillId="9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 vertical="top"/>
    </xf>
    <xf numFmtId="0" fontId="3" fillId="9" borderId="12" xfId="0" applyFont="1" applyFill="1" applyBorder="1"/>
    <xf numFmtId="0" fontId="13" fillId="9" borderId="12" xfId="0" applyFont="1" applyFill="1" applyBorder="1" applyAlignment="1">
      <alignment horizontal="center" vertical="top"/>
    </xf>
    <xf numFmtId="0" fontId="27" fillId="3" borderId="29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22" fillId="3" borderId="29" xfId="0" applyFont="1" applyFill="1" applyBorder="1" applyAlignment="1">
      <alignment horizontal="right" vertical="center"/>
    </xf>
    <xf numFmtId="0" fontId="16" fillId="3" borderId="30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1" fillId="6" borderId="0" xfId="0" applyFont="1" applyFill="1"/>
    <xf numFmtId="0" fontId="14" fillId="6" borderId="0" xfId="0" applyFont="1" applyFill="1" applyAlignment="1">
      <alignment vertical="center"/>
    </xf>
    <xf numFmtId="0" fontId="4" fillId="6" borderId="0" xfId="0" applyFont="1" applyFill="1" applyAlignment="1">
      <alignment vertical="center" textRotation="90"/>
    </xf>
    <xf numFmtId="0" fontId="20" fillId="7" borderId="1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0" fillId="5" borderId="27" xfId="0" applyFont="1" applyFill="1" applyBorder="1" applyAlignment="1">
      <alignment horizontal="left" vertical="center"/>
    </xf>
    <xf numFmtId="0" fontId="10" fillId="5" borderId="28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 vertical="center" textRotation="90"/>
    </xf>
    <xf numFmtId="0" fontId="19" fillId="7" borderId="13" xfId="0" applyFont="1" applyFill="1" applyBorder="1" applyAlignment="1">
      <alignment horizontal="center" vertical="center" textRotation="90"/>
    </xf>
    <xf numFmtId="0" fontId="17" fillId="8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9" fillId="7" borderId="7" xfId="0" applyFont="1" applyFill="1" applyBorder="1" applyAlignment="1">
      <alignment horizontal="center" vertical="center" textRotation="90"/>
    </xf>
    <xf numFmtId="0" fontId="3" fillId="7" borderId="11" xfId="0" applyFont="1" applyFill="1" applyBorder="1" applyAlignment="1">
      <alignment horizontal="center" vertical="center" textRotation="90"/>
    </xf>
    <xf numFmtId="0" fontId="3" fillId="7" borderId="14" xfId="0" applyFont="1" applyFill="1" applyBorder="1" applyAlignment="1">
      <alignment horizontal="center" vertical="center" textRotation="90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6" fillId="3" borderId="0" xfId="0" applyFont="1" applyFill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7" fillId="8" borderId="9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32" fillId="3" borderId="12" xfId="0" applyFont="1" applyFill="1" applyBorder="1" applyAlignment="1">
      <alignment horizontal="center" vertical="top" textRotation="90"/>
    </xf>
    <xf numFmtId="0" fontId="32" fillId="3" borderId="12" xfId="0" applyFont="1" applyFill="1" applyBorder="1" applyAlignment="1">
      <alignment horizontal="center" textRotation="90"/>
    </xf>
    <xf numFmtId="0" fontId="19" fillId="7" borderId="7" xfId="0" applyFont="1" applyFill="1" applyBorder="1" applyAlignment="1">
      <alignment horizontal="center" vertical="center" textRotation="90" readingOrder="1"/>
    </xf>
    <xf numFmtId="0" fontId="19" fillId="7" borderId="11" xfId="0" applyFont="1" applyFill="1" applyBorder="1" applyAlignment="1">
      <alignment horizontal="center" vertical="center" textRotation="90" readingOrder="1"/>
    </xf>
    <xf numFmtId="0" fontId="32" fillId="3" borderId="0" xfId="0" applyFont="1" applyFill="1" applyAlignment="1">
      <alignment horizontal="right" vertical="center"/>
    </xf>
    <xf numFmtId="0" fontId="17" fillId="8" borderId="13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vertical="center" readingOrder="1"/>
    </xf>
    <xf numFmtId="0" fontId="20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 textRotation="90"/>
    </xf>
    <xf numFmtId="0" fontId="20" fillId="7" borderId="12" xfId="0" applyFont="1" applyFill="1" applyBorder="1" applyAlignment="1">
      <alignment horizontal="center" vertical="top"/>
    </xf>
    <xf numFmtId="0" fontId="20" fillId="7" borderId="0" xfId="0" applyFont="1" applyFill="1" applyAlignment="1">
      <alignment horizontal="center" vertical="top"/>
    </xf>
    <xf numFmtId="0" fontId="20" fillId="7" borderId="13" xfId="0" applyFont="1" applyFill="1" applyBorder="1" applyAlignment="1">
      <alignment horizontal="center" vertical="top"/>
    </xf>
    <xf numFmtId="0" fontId="20" fillId="7" borderId="4" xfId="0" applyFont="1" applyFill="1" applyBorder="1" applyAlignment="1">
      <alignment horizontal="center" vertical="top"/>
    </xf>
    <xf numFmtId="0" fontId="20" fillId="7" borderId="5" xfId="0" applyFont="1" applyFill="1" applyBorder="1" applyAlignment="1">
      <alignment horizontal="center" vertical="top"/>
    </xf>
    <xf numFmtId="0" fontId="20" fillId="7" borderId="6" xfId="0" applyFont="1" applyFill="1" applyBorder="1" applyAlignment="1">
      <alignment horizontal="center" vertical="top"/>
    </xf>
    <xf numFmtId="0" fontId="19" fillId="7" borderId="1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8355A"/>
      <color rgb="FFE5EB6B"/>
      <color rgb="FF81B2DF"/>
      <color rgb="FFBDDDD2"/>
      <color rgb="FF94C9B7"/>
      <color rgb="FF6EB69E"/>
      <color rgb="FF4E9C82"/>
      <color rgb="FFCCFF66"/>
      <color rgb="FF33CC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1090410</xdr:colOff>
      <xdr:row>0</xdr:row>
      <xdr:rowOff>161925</xdr:rowOff>
    </xdr:from>
    <xdr:to>
      <xdr:col>7</xdr:col>
      <xdr:colOff>842402</xdr:colOff>
      <xdr:row>0</xdr:row>
      <xdr:rowOff>912498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55CAE2-D028-4466-8DBB-FD0242251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0060" y="161925"/>
          <a:ext cx="2514242" cy="750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1414260</xdr:colOff>
      <xdr:row>0</xdr:row>
      <xdr:rowOff>123825</xdr:rowOff>
    </xdr:from>
    <xdr:to>
      <xdr:col>7</xdr:col>
      <xdr:colOff>537602</xdr:colOff>
      <xdr:row>0</xdr:row>
      <xdr:rowOff>874398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BFD66D-9E37-4F6A-8F43-0462319E3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910" y="123825"/>
          <a:ext cx="2514242" cy="750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1090410</xdr:colOff>
      <xdr:row>0</xdr:row>
      <xdr:rowOff>133350</xdr:rowOff>
    </xdr:from>
    <xdr:to>
      <xdr:col>7</xdr:col>
      <xdr:colOff>975752</xdr:colOff>
      <xdr:row>0</xdr:row>
      <xdr:rowOff>883923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67AFAD-6B59-4A58-91B6-D5A8921A8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135" y="133350"/>
          <a:ext cx="2514242" cy="750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652260</xdr:colOff>
      <xdr:row>0</xdr:row>
      <xdr:rowOff>133350</xdr:rowOff>
    </xdr:from>
    <xdr:ext cx="2514860" cy="750573"/>
    <xdr:pic>
      <xdr:nvPicPr>
        <xdr:cNvPr id="2" name="Picture 1">
          <a:extLst>
            <a:ext uri="{FF2B5EF4-FFF2-40B4-BE49-F238E27FC236}">
              <a16:creationId xmlns:a16="http://schemas.microsoft.com/office/drawing/2014/main" id="{8DEAF7E2-998F-486E-9743-BFB32BE4B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960" y="133350"/>
          <a:ext cx="2514860" cy="75057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652260</xdr:colOff>
      <xdr:row>0</xdr:row>
      <xdr:rowOff>133350</xdr:rowOff>
    </xdr:from>
    <xdr:to>
      <xdr:col>8</xdr:col>
      <xdr:colOff>270902</xdr:colOff>
      <xdr:row>0</xdr:row>
      <xdr:rowOff>883923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4031F3-336D-4EB7-881B-F308412EE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910" y="133350"/>
          <a:ext cx="2514242" cy="7505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652260</xdr:colOff>
      <xdr:row>0</xdr:row>
      <xdr:rowOff>133350</xdr:rowOff>
    </xdr:from>
    <xdr:ext cx="2514860" cy="750573"/>
    <xdr:pic>
      <xdr:nvPicPr>
        <xdr:cNvPr id="2" name="Picture 1">
          <a:extLst>
            <a:ext uri="{FF2B5EF4-FFF2-40B4-BE49-F238E27FC236}">
              <a16:creationId xmlns:a16="http://schemas.microsoft.com/office/drawing/2014/main" id="{D2E7DB83-8657-42D5-9DB4-B2436DD3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910" y="133350"/>
          <a:ext cx="2514860" cy="750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89E4-D73B-4501-BB71-02EB3BD939A2}">
  <dimension ref="A1:DW28"/>
  <sheetViews>
    <sheetView zoomScale="90" zoomScaleNormal="90" workbookViewId="0">
      <selection activeCell="N5" sqref="N5"/>
    </sheetView>
  </sheetViews>
  <sheetFormatPr defaultRowHeight="15" x14ac:dyDescent="0.25"/>
  <cols>
    <col min="1" max="2" width="4.7109375" style="14" customWidth="1"/>
    <col min="3" max="3" width="5.7109375" style="14" customWidth="1"/>
    <col min="4" max="4" width="28.7109375" style="14" customWidth="1"/>
    <col min="5" max="5" width="4.7109375" style="14" hidden="1" customWidth="1"/>
    <col min="6" max="6" width="12.7109375" style="14" customWidth="1"/>
    <col min="7" max="7" width="4.7109375" style="14" hidden="1" customWidth="1"/>
    <col min="8" max="9" width="14.7109375" style="14" customWidth="1"/>
    <col min="10" max="10" width="5.7109375" style="14" customWidth="1"/>
    <col min="11" max="12" width="4.7109375" style="14" customWidth="1"/>
    <col min="13" max="13" width="18.5703125" style="70" customWidth="1"/>
    <col min="14" max="14" width="43.7109375" style="14" customWidth="1"/>
    <col min="15" max="15" width="8.28515625" style="14" customWidth="1"/>
    <col min="16" max="16" width="2" style="14" customWidth="1"/>
    <col min="17" max="17" width="7.28515625" style="14" customWidth="1"/>
    <col min="18" max="18" width="38.42578125" style="14" customWidth="1"/>
    <col min="19" max="19" width="28.28515625" style="14" customWidth="1"/>
    <col min="20" max="20" width="7.42578125" style="14" customWidth="1"/>
    <col min="21" max="21" width="11.85546875" style="14" customWidth="1"/>
    <col min="22" max="22" width="16.28515625" style="14" customWidth="1"/>
    <col min="23" max="23" width="12.140625" style="14" customWidth="1"/>
    <col min="24" max="25" width="13.28515625" style="14" customWidth="1"/>
    <col min="26" max="26" width="4.28515625" style="14" customWidth="1"/>
    <col min="27" max="32" width="9.140625" style="14"/>
    <col min="33" max="33" width="27.140625" style="14" customWidth="1"/>
    <col min="34" max="16384" width="9.140625" style="14"/>
  </cols>
  <sheetData>
    <row r="1" spans="1:127" ht="81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84"/>
    </row>
    <row r="2" spans="1:127" ht="10.5" customHeight="1" x14ac:dyDescent="0.25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4"/>
      <c r="N2" s="22"/>
      <c r="O2" s="22"/>
      <c r="P2" s="184"/>
    </row>
    <row r="3" spans="1:127" ht="24.95" customHeight="1" thickBot="1" x14ac:dyDescent="0.3">
      <c r="A3" s="22"/>
      <c r="B3" s="22"/>
      <c r="C3" s="22"/>
      <c r="D3" s="79"/>
      <c r="E3" s="22"/>
      <c r="F3" s="22"/>
      <c r="G3" s="22"/>
      <c r="H3" s="22"/>
      <c r="I3" s="22"/>
      <c r="J3" s="22"/>
      <c r="K3" s="22"/>
      <c r="L3" s="22"/>
      <c r="M3" s="24"/>
      <c r="N3" s="22"/>
      <c r="O3" s="22"/>
      <c r="P3" s="184"/>
      <c r="S3" s="66"/>
    </row>
    <row r="4" spans="1:127" ht="24.95" customHeight="1" thickBot="1" x14ac:dyDescent="0.3">
      <c r="A4" s="22"/>
      <c r="B4" s="22"/>
      <c r="C4" s="194" t="s">
        <v>35</v>
      </c>
      <c r="D4" s="194"/>
      <c r="E4" s="194"/>
      <c r="F4" s="194"/>
      <c r="G4" s="194"/>
      <c r="H4" s="194"/>
      <c r="I4" s="194"/>
      <c r="J4" s="194"/>
      <c r="K4" s="26"/>
      <c r="L4" s="26"/>
      <c r="M4" s="195" t="s">
        <v>12</v>
      </c>
      <c r="N4" s="196"/>
      <c r="O4" s="22"/>
      <c r="P4" s="184"/>
      <c r="R4" s="67"/>
      <c r="S4" s="66"/>
    </row>
    <row r="5" spans="1:127" ht="30" customHeight="1" thickBot="1" x14ac:dyDescent="0.3">
      <c r="A5" s="22"/>
      <c r="B5" s="27"/>
      <c r="C5" s="53"/>
      <c r="D5" s="54" t="s">
        <v>38</v>
      </c>
      <c r="E5" s="53"/>
      <c r="F5" s="58"/>
      <c r="G5" s="55"/>
      <c r="H5" s="197" t="s">
        <v>38</v>
      </c>
      <c r="I5" s="197"/>
      <c r="J5" s="56"/>
      <c r="K5" s="25"/>
      <c r="L5" s="22"/>
      <c r="M5" s="182" t="s">
        <v>0</v>
      </c>
      <c r="N5" s="183"/>
      <c r="O5" s="22"/>
      <c r="P5" s="184"/>
      <c r="R5" s="67"/>
      <c r="S5" s="66"/>
    </row>
    <row r="6" spans="1:127" ht="30" customHeight="1" x14ac:dyDescent="0.25">
      <c r="A6" s="22"/>
      <c r="B6" s="27"/>
      <c r="C6" s="57"/>
      <c r="D6" s="73"/>
      <c r="E6" s="73"/>
      <c r="F6" s="42"/>
      <c r="G6" s="44"/>
      <c r="H6" s="43"/>
      <c r="I6" s="44"/>
      <c r="J6" s="59"/>
      <c r="K6" s="25"/>
      <c r="L6" s="22"/>
      <c r="M6" s="80" t="s">
        <v>2</v>
      </c>
      <c r="N6" s="81"/>
      <c r="O6" s="22"/>
      <c r="P6" s="184"/>
      <c r="R6" s="67"/>
      <c r="S6" s="66"/>
    </row>
    <row r="7" spans="1:127" ht="30" customHeight="1" x14ac:dyDescent="0.3">
      <c r="A7" s="22"/>
      <c r="B7" s="27"/>
      <c r="C7" s="57"/>
      <c r="D7" s="74"/>
      <c r="E7" s="74"/>
      <c r="F7" s="78">
        <f>IF(N8='Paper Stock Table'!B2,N5/N9,IF(N8='Paper Stock Table'!B3,N5/N9,IF(N8='Paper Stock Table'!B4,N5/N9,IF(N8='Paper Stock Table'!B5,N5/N9,IF(N8='Paper Stock Table'!B6,N5/N9,IF(N8='Paper Stock Table'!B7,N5/N9,IF(N8='Paper Stock Table'!B8,N5/N9,IF(N8='Paper Stock Table'!B9,N5/N9,IF(N8='Paper Stock Table'!B10,N5/N9,IF(N8='Paper Stock Table'!B11,N5/N9,IF(N8='Paper Stock Table'!B12,N5/N9)))))))))))</f>
        <v>0</v>
      </c>
      <c r="G7" s="49"/>
      <c r="H7" s="198" t="s">
        <v>11</v>
      </c>
      <c r="I7" s="199"/>
      <c r="J7" s="59"/>
      <c r="K7" s="25"/>
      <c r="L7" s="22"/>
      <c r="M7" s="80" t="s">
        <v>3</v>
      </c>
      <c r="N7" s="81"/>
      <c r="O7" s="22"/>
      <c r="P7" s="184"/>
      <c r="S7" s="66"/>
    </row>
    <row r="8" spans="1:127" ht="30.75" customHeight="1" x14ac:dyDescent="0.25">
      <c r="A8" s="22"/>
      <c r="B8" s="27"/>
      <c r="C8" s="57"/>
      <c r="D8" s="74"/>
      <c r="E8" s="200"/>
      <c r="F8" s="75" t="s">
        <v>9</v>
      </c>
      <c r="G8" s="201"/>
      <c r="H8" s="190">
        <f>SUM(N6)</f>
        <v>0</v>
      </c>
      <c r="I8" s="191"/>
      <c r="J8" s="59"/>
      <c r="K8" s="25"/>
      <c r="L8" s="22"/>
      <c r="M8" s="80" t="s">
        <v>1</v>
      </c>
      <c r="N8" s="82" t="s">
        <v>27</v>
      </c>
      <c r="O8" s="22"/>
      <c r="P8" s="184"/>
      <c r="R8" s="67"/>
      <c r="S8" s="66"/>
    </row>
    <row r="9" spans="1:127" ht="30" customHeight="1" thickBot="1" x14ac:dyDescent="0.3">
      <c r="A9" s="22"/>
      <c r="B9" s="27"/>
      <c r="C9" s="202" t="s">
        <v>38</v>
      </c>
      <c r="D9" s="74"/>
      <c r="E9" s="200"/>
      <c r="F9" s="76">
        <f>+MROUND(F10,0.0625)</f>
        <v>0</v>
      </c>
      <c r="G9" s="201"/>
      <c r="H9" s="46"/>
      <c r="I9" s="49"/>
      <c r="J9" s="202" t="s">
        <v>38</v>
      </c>
      <c r="K9" s="28"/>
      <c r="L9" s="32"/>
      <c r="M9" s="83" t="s">
        <v>15</v>
      </c>
      <c r="N9" s="84">
        <f>IF(N8='Paper Stock Table'!B2,'Paper Stock Table'!C2,IF(N8='Paper Stock Table'!B3,'Paper Stock Table'!C3,IF(N8='Paper Stock Table'!B4,'Paper Stock Table'!C4,IF(N8='Paper Stock Table'!B5,'Paper Stock Table'!C5,IF(N8='Paper Stock Table'!B6,'Paper Stock Table'!C6,IF(N8='Paper Stock Table'!B7,'Paper Stock Table'!C7,IF(N8='Paper Stock Table'!B8,'Paper Stock Table'!C8,IF(N8='Paper Stock Table'!B9,'Paper Stock Table'!C9,IF(N8='Paper Stock Table'!B10,'Paper Stock Table'!C10,IF(N8='Paper Stock Table'!B11,'Paper Stock Table'!C11,IF(N8='Paper Stock Table'!B12,'Paper Stock Table'!C12)))))))))))</f>
        <v>424</v>
      </c>
      <c r="O9" s="22"/>
      <c r="P9" s="184"/>
      <c r="S9" s="66"/>
    </row>
    <row r="10" spans="1:127" ht="24.95" customHeight="1" x14ac:dyDescent="0.3">
      <c r="A10" s="22"/>
      <c r="B10" s="27"/>
      <c r="C10" s="202"/>
      <c r="D10" s="74"/>
      <c r="E10" s="200"/>
      <c r="F10" s="78">
        <f>ROUNDUP(F7*16,0)/16</f>
        <v>0</v>
      </c>
      <c r="G10" s="201"/>
      <c r="H10" s="198" t="s">
        <v>10</v>
      </c>
      <c r="I10" s="199"/>
      <c r="J10" s="202"/>
      <c r="K10" s="28"/>
      <c r="L10" s="32"/>
      <c r="M10" s="24"/>
      <c r="N10" s="22"/>
      <c r="O10" s="22"/>
      <c r="P10" s="184"/>
      <c r="R10" s="67"/>
      <c r="S10" s="66"/>
    </row>
    <row r="11" spans="1:127" ht="30" customHeight="1" thickBot="1" x14ac:dyDescent="0.3">
      <c r="A11" s="22"/>
      <c r="B11" s="27"/>
      <c r="C11" s="57"/>
      <c r="D11" s="74"/>
      <c r="E11" s="200"/>
      <c r="F11" s="78">
        <f>ROUNDUP(F7*16,0)/16</f>
        <v>0</v>
      </c>
      <c r="G11" s="201"/>
      <c r="H11" s="190">
        <f>SUM(N7)</f>
        <v>0</v>
      </c>
      <c r="I11" s="191"/>
      <c r="J11" s="59"/>
      <c r="K11" s="25"/>
      <c r="L11" s="22"/>
      <c r="M11" s="24"/>
      <c r="N11" s="22"/>
      <c r="O11" s="22"/>
      <c r="P11" s="184"/>
      <c r="R11" s="67"/>
      <c r="S11" s="66"/>
    </row>
    <row r="12" spans="1:127" ht="30" customHeight="1" x14ac:dyDescent="0.25">
      <c r="A12" s="22"/>
      <c r="B12" s="27"/>
      <c r="C12" s="57"/>
      <c r="D12" s="74"/>
      <c r="E12" s="74"/>
      <c r="F12" s="45"/>
      <c r="G12" s="49"/>
      <c r="H12" s="46"/>
      <c r="I12" s="49"/>
      <c r="J12" s="59"/>
      <c r="K12" s="25"/>
      <c r="L12" s="22"/>
      <c r="M12" s="85" t="s">
        <v>36</v>
      </c>
      <c r="N12" s="86"/>
      <c r="O12" s="22"/>
      <c r="P12" s="184"/>
      <c r="S12" s="66"/>
    </row>
    <row r="13" spans="1:127" ht="30" customHeight="1" thickBot="1" x14ac:dyDescent="0.3">
      <c r="A13" s="22"/>
      <c r="B13" s="27"/>
      <c r="C13" s="57"/>
      <c r="D13" s="77"/>
      <c r="E13" s="77"/>
      <c r="F13" s="50"/>
      <c r="G13" s="52"/>
      <c r="H13" s="51"/>
      <c r="I13" s="52"/>
      <c r="J13" s="59"/>
      <c r="K13" s="25"/>
      <c r="L13" s="22"/>
      <c r="M13" s="80" t="s">
        <v>6</v>
      </c>
      <c r="N13" s="87">
        <f>SUM(F9+(N6+N6)+0.5)</f>
        <v>0.5</v>
      </c>
      <c r="O13" s="22"/>
      <c r="P13" s="184"/>
      <c r="R13" s="67"/>
      <c r="S13" s="66"/>
    </row>
    <row r="14" spans="1:127" ht="30" customHeight="1" thickBot="1" x14ac:dyDescent="0.3">
      <c r="A14" s="22"/>
      <c r="B14" s="27"/>
      <c r="C14" s="57"/>
      <c r="D14" s="72" t="s">
        <v>38</v>
      </c>
      <c r="E14" s="57"/>
      <c r="F14" s="61"/>
      <c r="G14" s="60"/>
      <c r="H14" s="192" t="s">
        <v>38</v>
      </c>
      <c r="I14" s="192"/>
      <c r="J14" s="59"/>
      <c r="K14" s="25"/>
      <c r="L14" s="22"/>
      <c r="M14" s="80" t="s">
        <v>7</v>
      </c>
      <c r="N14" s="87">
        <f>SUM(N7+0.5)</f>
        <v>0.5</v>
      </c>
      <c r="O14" s="22"/>
      <c r="P14" s="184"/>
      <c r="S14" s="66"/>
    </row>
    <row r="15" spans="1:127" ht="30" customHeight="1" thickBot="1" x14ac:dyDescent="0.3">
      <c r="A15" s="22"/>
      <c r="B15" s="22"/>
      <c r="C15" s="33"/>
      <c r="D15" s="33"/>
      <c r="E15" s="33"/>
      <c r="F15" s="33"/>
      <c r="G15" s="33"/>
      <c r="H15" s="33"/>
      <c r="I15" s="33"/>
      <c r="J15" s="33"/>
      <c r="K15" s="22"/>
      <c r="L15" s="22"/>
      <c r="M15" s="83" t="s">
        <v>8</v>
      </c>
      <c r="N15" s="88">
        <f>F9</f>
        <v>0</v>
      </c>
      <c r="O15" s="22"/>
      <c r="P15" s="184"/>
      <c r="S15" s="66"/>
    </row>
    <row r="16" spans="1:127" s="69" customFormat="1" ht="21.75" customHeight="1" thickBot="1" x14ac:dyDescent="0.3">
      <c r="A16" s="22"/>
      <c r="B16" s="22"/>
      <c r="C16" s="193" t="s">
        <v>37</v>
      </c>
      <c r="D16" s="193"/>
      <c r="E16" s="193"/>
      <c r="F16" s="193"/>
      <c r="G16" s="193"/>
      <c r="H16" s="193"/>
      <c r="I16" s="193"/>
      <c r="J16" s="193"/>
      <c r="K16" s="22"/>
      <c r="L16" s="22"/>
      <c r="M16" s="89" t="s">
        <v>23</v>
      </c>
      <c r="N16" s="90">
        <f>SUM(F9)</f>
        <v>0</v>
      </c>
      <c r="O16" s="22"/>
      <c r="P16" s="184"/>
      <c r="Q16" s="14"/>
      <c r="R16" s="14"/>
      <c r="S16" s="6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</row>
    <row r="17" spans="1:16" ht="10.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4"/>
      <c r="N17" s="22"/>
      <c r="O17" s="22"/>
      <c r="P17" s="184"/>
    </row>
    <row r="18" spans="1:16" ht="11.25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85"/>
      <c r="N18" s="71"/>
      <c r="O18" s="71"/>
      <c r="P18" s="71"/>
    </row>
    <row r="19" spans="1:16" ht="24.95" customHeight="1" x14ac:dyDescent="0.25"/>
    <row r="20" spans="1:16" ht="24.95" customHeight="1" x14ac:dyDescent="0.25"/>
    <row r="21" spans="1:16" ht="24.95" customHeight="1" x14ac:dyDescent="0.25"/>
    <row r="22" spans="1:16" ht="24.95" customHeight="1" x14ac:dyDescent="0.25"/>
    <row r="23" spans="1:16" ht="24.95" customHeight="1" x14ac:dyDescent="0.25"/>
    <row r="24" spans="1:16" ht="24.95" customHeight="1" x14ac:dyDescent="0.25"/>
    <row r="25" spans="1:16" ht="24.95" customHeight="1" x14ac:dyDescent="0.25"/>
    <row r="26" spans="1:16" ht="24.95" customHeight="1" x14ac:dyDescent="0.25"/>
    <row r="27" spans="1:16" ht="24.95" customHeight="1" x14ac:dyDescent="0.25"/>
    <row r="28" spans="1:16" ht="23.25" customHeight="1" x14ac:dyDescent="0.25"/>
  </sheetData>
  <mergeCells count="13">
    <mergeCell ref="H11:I11"/>
    <mergeCell ref="H14:I14"/>
    <mergeCell ref="C16:J16"/>
    <mergeCell ref="C4:J4"/>
    <mergeCell ref="M4:N4"/>
    <mergeCell ref="H5:I5"/>
    <mergeCell ref="H7:I7"/>
    <mergeCell ref="E8:E11"/>
    <mergeCell ref="G8:G11"/>
    <mergeCell ref="H8:I8"/>
    <mergeCell ref="C9:C10"/>
    <mergeCell ref="J9:J10"/>
    <mergeCell ref="H10:I10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ED5CC-C4DE-4298-9D9D-7BCAD7A3344D}">
          <x14:formula1>
            <xm:f>'Paper Stock Table'!$B$2:$B$12</xm:f>
          </x14:formula1>
          <xm:sqref>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zoomScale="90" zoomScaleNormal="90" workbookViewId="0">
      <selection activeCell="N13" sqref="N13"/>
    </sheetView>
  </sheetViews>
  <sheetFormatPr defaultRowHeight="15" x14ac:dyDescent="0.25"/>
  <cols>
    <col min="1" max="2" width="4.7109375" style="9" customWidth="1"/>
    <col min="3" max="3" width="5.7109375" style="9" customWidth="1"/>
    <col min="4" max="4" width="28.7109375" style="9" customWidth="1"/>
    <col min="5" max="5" width="4.7109375" style="9" customWidth="1"/>
    <col min="6" max="6" width="12.7109375" style="9" customWidth="1"/>
    <col min="7" max="7" width="4.7109375" style="9" customWidth="1"/>
    <col min="8" max="9" width="14.7109375" style="9" customWidth="1"/>
    <col min="10" max="10" width="5.7109375" style="9" customWidth="1"/>
    <col min="11" max="12" width="4.7109375" style="9" customWidth="1"/>
    <col min="13" max="13" width="18.5703125" style="10" customWidth="1"/>
    <col min="14" max="14" width="43.7109375" style="9" customWidth="1"/>
    <col min="15" max="15" width="8.28515625" style="9" customWidth="1"/>
    <col min="16" max="16" width="2" style="9" customWidth="1"/>
    <col min="17" max="17" width="7.28515625" style="9" customWidth="1"/>
    <col min="18" max="18" width="38.42578125" style="9" customWidth="1"/>
    <col min="19" max="19" width="28.28515625" style="9" customWidth="1"/>
    <col min="20" max="20" width="7.42578125" style="9" customWidth="1"/>
    <col min="21" max="21" width="11.85546875" style="9" customWidth="1"/>
    <col min="22" max="22" width="16.28515625" style="9" customWidth="1"/>
    <col min="23" max="23" width="12.140625" style="9" customWidth="1"/>
    <col min="24" max="25" width="13.28515625" style="9" customWidth="1"/>
    <col min="26" max="26" width="4.28515625" style="9" customWidth="1"/>
    <col min="27" max="32" width="9.140625" style="9"/>
    <col min="33" max="33" width="27.140625" style="9" customWidth="1"/>
    <col min="34" max="16384" width="9.140625" style="9"/>
  </cols>
  <sheetData>
    <row r="1" spans="1:19" ht="81" customHeight="1" x14ac:dyDescent="0.25">
      <c r="A1" s="7"/>
      <c r="B1" s="7"/>
      <c r="C1" s="7"/>
      <c r="D1" s="92"/>
      <c r="E1" s="7"/>
      <c r="F1" s="7"/>
      <c r="G1" s="7"/>
      <c r="H1" s="7"/>
      <c r="I1" s="7"/>
      <c r="J1" s="7"/>
      <c r="K1" s="7"/>
      <c r="L1" s="7"/>
      <c r="M1" s="15"/>
      <c r="N1" s="7"/>
      <c r="O1" s="7"/>
      <c r="P1" s="186"/>
    </row>
    <row r="2" spans="1:19" ht="10.5" customHeight="1" x14ac:dyDescent="0.25">
      <c r="A2" s="1"/>
      <c r="B2" s="1"/>
      <c r="C2" s="1"/>
      <c r="D2" s="93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86"/>
    </row>
    <row r="3" spans="1:19" ht="24.95" customHeight="1" thickBot="1" x14ac:dyDescent="0.3">
      <c r="A3" s="1"/>
      <c r="B3" s="1"/>
      <c r="C3" s="1"/>
      <c r="D3" s="106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86"/>
      <c r="S3" s="68"/>
    </row>
    <row r="4" spans="1:19" ht="24.95" customHeight="1" thickBot="1" x14ac:dyDescent="0.3">
      <c r="A4" s="1"/>
      <c r="B4" s="1"/>
      <c r="C4" s="206" t="s">
        <v>49</v>
      </c>
      <c r="D4" s="206"/>
      <c r="E4" s="206"/>
      <c r="F4" s="206"/>
      <c r="G4" s="206"/>
      <c r="H4" s="206"/>
      <c r="I4" s="206"/>
      <c r="J4" s="206"/>
      <c r="K4" s="103"/>
      <c r="L4" s="103"/>
      <c r="M4" s="204" t="s">
        <v>14</v>
      </c>
      <c r="N4" s="205"/>
      <c r="O4" s="1"/>
      <c r="P4" s="186"/>
      <c r="R4" s="91"/>
      <c r="S4" s="68"/>
    </row>
    <row r="5" spans="1:19" ht="30" customHeight="1" thickBot="1" x14ac:dyDescent="0.3">
      <c r="A5" s="1"/>
      <c r="B5" s="34"/>
      <c r="C5" s="111"/>
      <c r="D5" s="112" t="s">
        <v>39</v>
      </c>
      <c r="E5" s="113"/>
      <c r="F5" s="113"/>
      <c r="G5" s="113"/>
      <c r="H5" s="207" t="s">
        <v>39</v>
      </c>
      <c r="I5" s="208"/>
      <c r="J5" s="114"/>
      <c r="K5" s="17"/>
      <c r="L5" s="1"/>
      <c r="M5" s="180" t="s">
        <v>0</v>
      </c>
      <c r="N5" s="181">
        <v>488</v>
      </c>
      <c r="O5" s="1"/>
      <c r="P5" s="186"/>
      <c r="R5" s="91"/>
      <c r="S5" s="68"/>
    </row>
    <row r="6" spans="1:19" ht="30" customHeight="1" x14ac:dyDescent="0.25">
      <c r="A6" s="1"/>
      <c r="B6" s="34"/>
      <c r="C6" s="115"/>
      <c r="D6" s="122"/>
      <c r="E6" s="134"/>
      <c r="F6" s="134"/>
      <c r="G6" s="134"/>
      <c r="H6" s="124"/>
      <c r="I6" s="125"/>
      <c r="J6" s="117"/>
      <c r="K6" s="17"/>
      <c r="L6" s="1"/>
      <c r="M6" s="99" t="s">
        <v>2</v>
      </c>
      <c r="N6" s="107">
        <v>8</v>
      </c>
      <c r="O6" s="1"/>
      <c r="P6" s="186"/>
      <c r="R6" s="91"/>
      <c r="S6" s="68"/>
    </row>
    <row r="7" spans="1:19" ht="30" customHeight="1" x14ac:dyDescent="0.3">
      <c r="A7" s="1"/>
      <c r="B7" s="34"/>
      <c r="C7" s="115"/>
      <c r="D7" s="126"/>
      <c r="E7" s="123"/>
      <c r="F7" s="78">
        <f>IF(N8='Paper Stock Table'!B2,N5/N9,IF(N8='Paper Stock Table'!B3,N5/N9,IF(N8='Paper Stock Table'!B4,N5/N9,IF(N8='Paper Stock Table'!B5,N5/N9,IF(N8='Paper Stock Table'!B6,N5/N9,IF(N8='Paper Stock Table'!B7,N5/N9,IF(N8='Paper Stock Table'!B8,N5/N9,IF(N8='Paper Stock Table'!B9,N5/N9,IF(N8='Paper Stock Table'!B10,N5/N9,IF(N8='Paper Stock Table'!B11,N5/N9,IF(N8='Paper Stock Table'!B12,N5/N9)))))))))))</f>
        <v>0.92775665399239549</v>
      </c>
      <c r="G7" s="123"/>
      <c r="H7" s="213" t="s">
        <v>4</v>
      </c>
      <c r="I7" s="214"/>
      <c r="J7" s="117"/>
      <c r="K7" s="17"/>
      <c r="L7" s="1"/>
      <c r="M7" s="99" t="s">
        <v>3</v>
      </c>
      <c r="N7" s="107">
        <v>10</v>
      </c>
      <c r="O7" s="1"/>
      <c r="P7" s="186"/>
      <c r="S7" s="68"/>
    </row>
    <row r="8" spans="1:19" ht="30.75" customHeight="1" x14ac:dyDescent="0.25">
      <c r="A8" s="1"/>
      <c r="B8" s="34"/>
      <c r="C8" s="115"/>
      <c r="D8" s="126"/>
      <c r="E8" s="212" t="s">
        <v>47</v>
      </c>
      <c r="F8" s="127" t="s">
        <v>9</v>
      </c>
      <c r="G8" s="212" t="s">
        <v>47</v>
      </c>
      <c r="H8" s="215">
        <f>SUM(N6-0.1875)</f>
        <v>7.8125</v>
      </c>
      <c r="I8" s="216"/>
      <c r="J8" s="117"/>
      <c r="K8" s="17"/>
      <c r="L8" s="1"/>
      <c r="M8" s="99" t="s">
        <v>1</v>
      </c>
      <c r="N8" s="108" t="s">
        <v>26</v>
      </c>
      <c r="O8" s="1"/>
      <c r="P8" s="186"/>
      <c r="R8" s="91"/>
      <c r="S8" s="68"/>
    </row>
    <row r="9" spans="1:19" ht="30" customHeight="1" thickBot="1" x14ac:dyDescent="0.3">
      <c r="A9" s="1"/>
      <c r="B9" s="34"/>
      <c r="C9" s="209" t="s">
        <v>39</v>
      </c>
      <c r="D9" s="126"/>
      <c r="E9" s="212"/>
      <c r="F9" s="128">
        <f>+MROUND(F10,0.0625)</f>
        <v>1.0625</v>
      </c>
      <c r="G9" s="212"/>
      <c r="H9" s="129"/>
      <c r="I9" s="130"/>
      <c r="J9" s="209" t="s">
        <v>39</v>
      </c>
      <c r="K9" s="18"/>
      <c r="L9" s="96"/>
      <c r="M9" s="101" t="s">
        <v>15</v>
      </c>
      <c r="N9" s="109">
        <f>IF(N8='Paper Stock Table'!B2,'Paper Stock Table'!C2,IF(N8='Paper Stock Table'!B3,'Paper Stock Table'!C3,IF(N8='Paper Stock Table'!B4,'Paper Stock Table'!C4,IF(N8='Paper Stock Table'!B5,'Paper Stock Table'!C5,IF(N8='Paper Stock Table'!B6,'Paper Stock Table'!C6,IF(N8='Paper Stock Table'!B7,'Paper Stock Table'!C7,IF(N8='Paper Stock Table'!B8,'Paper Stock Table'!C8,IF(N8='Paper Stock Table'!B9,'Paper Stock Table'!C9,IF(N8='Paper Stock Table'!B10,'Paper Stock Table'!C10,IF(N8='Paper Stock Table'!B11,'Paper Stock Table'!C11,IF(N8='Paper Stock Table'!B12,'Paper Stock Table'!C12)))))))))))</f>
        <v>526</v>
      </c>
      <c r="O9" s="1"/>
      <c r="P9" s="186"/>
      <c r="S9" s="68"/>
    </row>
    <row r="10" spans="1:19" ht="24.95" customHeight="1" x14ac:dyDescent="0.3">
      <c r="A10" s="1"/>
      <c r="B10" s="34"/>
      <c r="C10" s="209"/>
      <c r="D10" s="126"/>
      <c r="E10" s="212"/>
      <c r="F10" s="78">
        <f>IF(F11&lt;0.25, 0.25,(IF(F11=0.25,0.3125,((F11) + 0.125))))</f>
        <v>1.0625</v>
      </c>
      <c r="G10" s="212"/>
      <c r="H10" s="213" t="s">
        <v>5</v>
      </c>
      <c r="I10" s="214"/>
      <c r="J10" s="209"/>
      <c r="K10" s="18"/>
      <c r="L10" s="96"/>
      <c r="M10" s="2"/>
      <c r="N10" s="1"/>
      <c r="O10" s="1"/>
      <c r="P10" s="186"/>
      <c r="R10" s="91"/>
      <c r="S10" s="68"/>
    </row>
    <row r="11" spans="1:19" ht="30" customHeight="1" thickBot="1" x14ac:dyDescent="0.3">
      <c r="A11" s="1"/>
      <c r="B11" s="34"/>
      <c r="C11" s="115"/>
      <c r="D11" s="126"/>
      <c r="E11" s="212"/>
      <c r="F11" s="78">
        <f>ROUNDUP(F7*16,0)/16</f>
        <v>0.9375</v>
      </c>
      <c r="G11" s="212"/>
      <c r="H11" s="215">
        <f>SUM(N7+0.25)</f>
        <v>10.25</v>
      </c>
      <c r="I11" s="216"/>
      <c r="J11" s="117"/>
      <c r="K11" s="17"/>
      <c r="L11" s="1"/>
      <c r="M11" s="2"/>
      <c r="N11" s="1"/>
      <c r="O11" s="1"/>
      <c r="P11" s="186"/>
      <c r="R11" s="91"/>
      <c r="S11" s="68"/>
    </row>
    <row r="12" spans="1:19" ht="30" customHeight="1" x14ac:dyDescent="0.25">
      <c r="A12" s="1"/>
      <c r="B12" s="34"/>
      <c r="C12" s="115"/>
      <c r="D12" s="126"/>
      <c r="E12" s="123"/>
      <c r="F12" s="123"/>
      <c r="G12" s="123"/>
      <c r="H12" s="129"/>
      <c r="I12" s="130"/>
      <c r="J12" s="117"/>
      <c r="K12" s="17"/>
      <c r="L12" s="1"/>
      <c r="M12" s="97" t="s">
        <v>34</v>
      </c>
      <c r="N12" s="98"/>
      <c r="O12" s="1"/>
      <c r="P12" s="186"/>
      <c r="S12" s="68"/>
    </row>
    <row r="13" spans="1:19" ht="30" customHeight="1" thickBot="1" x14ac:dyDescent="0.3">
      <c r="A13" s="1"/>
      <c r="B13" s="34"/>
      <c r="C13" s="115"/>
      <c r="D13" s="131"/>
      <c r="E13" s="135"/>
      <c r="F13" s="135"/>
      <c r="G13" s="135"/>
      <c r="H13" s="132"/>
      <c r="I13" s="133"/>
      <c r="J13" s="117"/>
      <c r="K13" s="17"/>
      <c r="L13" s="1"/>
      <c r="M13" s="99" t="s">
        <v>6</v>
      </c>
      <c r="N13" s="100">
        <f>SUM(F9+(N6-0.1875)+(N6-0.1875)+2.125)</f>
        <v>18.8125</v>
      </c>
      <c r="O13" s="1"/>
      <c r="P13" s="186"/>
      <c r="R13" s="91"/>
      <c r="S13" s="68"/>
    </row>
    <row r="14" spans="1:19" ht="30" customHeight="1" thickBot="1" x14ac:dyDescent="0.3">
      <c r="A14" s="1"/>
      <c r="B14" s="34"/>
      <c r="C14" s="118"/>
      <c r="D14" s="119" t="s">
        <v>39</v>
      </c>
      <c r="E14" s="120"/>
      <c r="F14" s="120"/>
      <c r="G14" s="120"/>
      <c r="H14" s="210" t="s">
        <v>39</v>
      </c>
      <c r="I14" s="211"/>
      <c r="J14" s="121"/>
      <c r="K14" s="17"/>
      <c r="L14" s="1"/>
      <c r="M14" s="99" t="s">
        <v>7</v>
      </c>
      <c r="N14" s="100">
        <f>SUM(N7+1.75)</f>
        <v>11.75</v>
      </c>
      <c r="O14" s="1"/>
      <c r="P14" s="186"/>
      <c r="S14" s="68"/>
    </row>
    <row r="15" spans="1:19" ht="30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1" t="s">
        <v>8</v>
      </c>
      <c r="N15" s="102">
        <f>F9</f>
        <v>1.0625</v>
      </c>
      <c r="O15" s="1"/>
      <c r="P15" s="186"/>
      <c r="S15" s="68"/>
    </row>
    <row r="16" spans="1:19" ht="21.75" customHeight="1" x14ac:dyDescent="0.25">
      <c r="A16" s="1"/>
      <c r="B16" s="1"/>
      <c r="C16" s="203" t="s">
        <v>40</v>
      </c>
      <c r="D16" s="203"/>
      <c r="E16" s="203"/>
      <c r="F16" s="203"/>
      <c r="G16" s="203"/>
      <c r="H16" s="203"/>
      <c r="I16" s="203"/>
      <c r="J16" s="203"/>
      <c r="K16" s="1"/>
      <c r="L16" s="1"/>
      <c r="M16" s="89" t="s">
        <v>23</v>
      </c>
      <c r="N16" s="90">
        <f>SUM(F11)</f>
        <v>0.9375</v>
      </c>
      <c r="O16" s="1"/>
      <c r="P16" s="186"/>
      <c r="S16" s="68"/>
    </row>
    <row r="17" spans="1:16" ht="10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86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5"/>
      <c r="N18" s="7"/>
      <c r="O18" s="7"/>
      <c r="P18" s="7"/>
    </row>
    <row r="19" spans="1:16" ht="24.95" customHeight="1" x14ac:dyDescent="0.25"/>
    <row r="20" spans="1:16" ht="24.95" customHeight="1" x14ac:dyDescent="0.25"/>
    <row r="21" spans="1:16" ht="24.95" customHeight="1" x14ac:dyDescent="0.25"/>
    <row r="22" spans="1:16" ht="24.95" customHeight="1" x14ac:dyDescent="0.25"/>
    <row r="23" spans="1:16" ht="24.95" customHeight="1" x14ac:dyDescent="0.25"/>
    <row r="24" spans="1:16" ht="24.95" customHeight="1" x14ac:dyDescent="0.25"/>
    <row r="25" spans="1:16" ht="24.95" customHeight="1" x14ac:dyDescent="0.25"/>
    <row r="26" spans="1:16" ht="24.95" customHeight="1" x14ac:dyDescent="0.25"/>
    <row r="27" spans="1:16" ht="24.95" customHeight="1" x14ac:dyDescent="0.25"/>
    <row r="28" spans="1:16" ht="23.25" customHeight="1" x14ac:dyDescent="0.25"/>
  </sheetData>
  <mergeCells count="13">
    <mergeCell ref="C16:J16"/>
    <mergeCell ref="M4:N4"/>
    <mergeCell ref="C4:J4"/>
    <mergeCell ref="H5:I5"/>
    <mergeCell ref="J9:J10"/>
    <mergeCell ref="H14:I14"/>
    <mergeCell ref="C9:C10"/>
    <mergeCell ref="G8:G11"/>
    <mergeCell ref="E8:E11"/>
    <mergeCell ref="H7:I7"/>
    <mergeCell ref="H8:I8"/>
    <mergeCell ref="H10:I10"/>
    <mergeCell ref="H11:I11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'Paper Stock Table'!$B$2:$B$12</xm:f>
          </x14:formula1>
          <xm:sqref>N8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2A71-0272-4FF4-99C0-9C9AB773A6E2}">
  <dimension ref="A1:R21"/>
  <sheetViews>
    <sheetView zoomScaleNormal="100" workbookViewId="0">
      <selection activeCell="R19" sqref="R2:R19"/>
    </sheetView>
  </sheetViews>
  <sheetFormatPr defaultRowHeight="15" x14ac:dyDescent="0.25"/>
  <cols>
    <col min="1" max="2" width="4.7109375" style="9" customWidth="1"/>
    <col min="3" max="3" width="5.7109375" style="9" customWidth="1"/>
    <col min="4" max="4" width="15.7109375" style="9" customWidth="1"/>
    <col min="5" max="5" width="4.7109375" style="9" customWidth="1"/>
    <col min="6" max="6" width="28.7109375" style="9" customWidth="1"/>
    <col min="7" max="7" width="10.7109375" style="9" customWidth="1"/>
    <col min="8" max="8" width="28.7109375" style="9" customWidth="1"/>
    <col min="9" max="9" width="4.7109375" style="9" customWidth="1"/>
    <col min="10" max="10" width="15.7109375" style="9" customWidth="1"/>
    <col min="11" max="11" width="14.7109375" style="9" hidden="1" customWidth="1"/>
    <col min="12" max="12" width="5.7109375" style="9" customWidth="1"/>
    <col min="13" max="14" width="4.7109375" style="9" customWidth="1"/>
    <col min="15" max="15" width="15.7109375" style="10" customWidth="1"/>
    <col min="16" max="16" width="35.28515625" style="9" customWidth="1"/>
    <col min="17" max="17" width="8.5703125" style="9" customWidth="1"/>
    <col min="18" max="18" width="2.28515625" style="9" customWidth="1"/>
    <col min="19" max="25" width="5.7109375" style="9" customWidth="1"/>
    <col min="26" max="33" width="9.140625" style="9"/>
    <col min="34" max="34" width="27.140625" style="9" customWidth="1"/>
    <col min="35" max="16384" width="9.140625" style="9"/>
  </cols>
  <sheetData>
    <row r="1" spans="1:18" ht="81" customHeight="1" thickBot="1" x14ac:dyDescent="0.3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0.5" customHeight="1" x14ac:dyDescent="0.25">
      <c r="A2" s="136"/>
      <c r="B2" s="95"/>
      <c r="C2" s="95"/>
      <c r="D2" s="137"/>
      <c r="E2" s="95"/>
      <c r="F2" s="95"/>
      <c r="G2" s="95"/>
      <c r="H2" s="95"/>
      <c r="I2" s="95"/>
      <c r="J2" s="95"/>
      <c r="K2" s="95"/>
      <c r="L2" s="95"/>
      <c r="M2" s="138"/>
      <c r="N2" s="95"/>
      <c r="O2" s="95"/>
      <c r="P2" s="139"/>
      <c r="Q2" s="94"/>
      <c r="R2" s="7"/>
    </row>
    <row r="3" spans="1:18" ht="21" thickBot="1" x14ac:dyDescent="0.3">
      <c r="A3" s="17"/>
      <c r="B3" s="1"/>
      <c r="C3" s="1"/>
      <c r="D3" s="106"/>
      <c r="E3" s="106"/>
      <c r="F3" s="1"/>
      <c r="G3" s="1"/>
      <c r="H3" s="1"/>
      <c r="I3" s="1"/>
      <c r="J3" s="1"/>
      <c r="K3" s="34"/>
      <c r="L3" s="1"/>
      <c r="M3" s="1"/>
      <c r="N3" s="1"/>
      <c r="O3" s="2"/>
      <c r="P3" s="1"/>
      <c r="Q3" s="34"/>
      <c r="R3" s="7"/>
    </row>
    <row r="4" spans="1:18" ht="24" thickBot="1" x14ac:dyDescent="0.3">
      <c r="A4" s="17"/>
      <c r="B4" s="1"/>
      <c r="C4" s="223" t="s">
        <v>48</v>
      </c>
      <c r="D4" s="223"/>
      <c r="E4" s="223"/>
      <c r="F4" s="223"/>
      <c r="G4" s="206"/>
      <c r="H4" s="223"/>
      <c r="I4" s="223"/>
      <c r="J4" s="223"/>
      <c r="K4" s="223"/>
      <c r="L4" s="223"/>
      <c r="M4" s="103"/>
      <c r="N4" s="103"/>
      <c r="O4" s="204" t="s">
        <v>16</v>
      </c>
      <c r="P4" s="205"/>
      <c r="Q4" s="34"/>
      <c r="R4" s="7"/>
    </row>
    <row r="5" spans="1:18" ht="24" thickBot="1" x14ac:dyDescent="0.3">
      <c r="A5" s="17"/>
      <c r="B5" s="1"/>
      <c r="C5" s="111"/>
      <c r="D5" s="151"/>
      <c r="E5" s="151"/>
      <c r="F5" s="152" t="s">
        <v>38</v>
      </c>
      <c r="G5" s="113"/>
      <c r="H5" s="153" t="s">
        <v>38</v>
      </c>
      <c r="I5" s="154"/>
      <c r="J5" s="222"/>
      <c r="K5" s="222"/>
      <c r="L5" s="114"/>
      <c r="M5" s="1"/>
      <c r="N5" s="1"/>
      <c r="O5" s="147" t="s">
        <v>0</v>
      </c>
      <c r="P5" s="148"/>
      <c r="Q5" s="34"/>
      <c r="R5" s="7"/>
    </row>
    <row r="6" spans="1:18" ht="23.25" x14ac:dyDescent="0.25">
      <c r="A6" s="17"/>
      <c r="B6" s="1"/>
      <c r="C6" s="116"/>
      <c r="D6" s="175"/>
      <c r="E6" s="224" t="s">
        <v>64</v>
      </c>
      <c r="F6" s="130"/>
      <c r="G6" s="134"/>
      <c r="H6" s="123"/>
      <c r="I6" s="224" t="s">
        <v>64</v>
      </c>
      <c r="J6" s="178"/>
      <c r="K6" s="175"/>
      <c r="L6" s="116"/>
      <c r="M6" s="17"/>
      <c r="N6" s="1"/>
      <c r="O6" s="141" t="s">
        <v>2</v>
      </c>
      <c r="P6" s="104"/>
      <c r="Q6" s="34"/>
      <c r="R6" s="7"/>
    </row>
    <row r="7" spans="1:18" ht="23.25" x14ac:dyDescent="0.3">
      <c r="A7" s="17"/>
      <c r="B7" s="1"/>
      <c r="C7" s="116"/>
      <c r="D7" s="175"/>
      <c r="E7" s="225"/>
      <c r="F7" s="127" t="s">
        <v>11</v>
      </c>
      <c r="G7" s="78">
        <f>IF(P8='Paper Stock Table'!B2,P5/P10,IF(P8='Paper Stock Table'!B3,P5/P10,IF(P8='Paper Stock Table'!B4,P5/P10,IF(P8='Paper Stock Table'!B5,P5/P10,IF(P8='Paper Stock Table'!B6,P5/P10,IF(P8='Paper Stock Table'!B7,P5/P10,IF(P8='Paper Stock Table'!B8,P5/P10,IF(P8='Paper Stock Table'!B9,P5/P10,IF(P8='Paper Stock Table'!B10,P5/P10,IF(P8='Paper Stock Table'!B11,P5/P10,IF(P8='Paper Stock Table'!B12,P5/P10)))))))))))</f>
        <v>0</v>
      </c>
      <c r="H7" s="127" t="s">
        <v>11</v>
      </c>
      <c r="I7" s="225"/>
      <c r="J7" s="227"/>
      <c r="K7" s="228"/>
      <c r="L7" s="116"/>
      <c r="M7" s="17"/>
      <c r="N7" s="1"/>
      <c r="O7" s="141" t="s">
        <v>3</v>
      </c>
      <c r="P7" s="104"/>
      <c r="Q7" s="34"/>
      <c r="R7" s="7"/>
    </row>
    <row r="8" spans="1:18" ht="23.25" x14ac:dyDescent="0.3">
      <c r="A8" s="17"/>
      <c r="B8" s="1"/>
      <c r="C8" s="116"/>
      <c r="D8" s="176" t="s">
        <v>17</v>
      </c>
      <c r="E8" s="225"/>
      <c r="F8" s="157">
        <f>SUM(P6+0.25)</f>
        <v>0.25</v>
      </c>
      <c r="G8" s="156" t="s">
        <v>9</v>
      </c>
      <c r="H8" s="157">
        <f>SUM(P6+0.25)</f>
        <v>0.25</v>
      </c>
      <c r="I8" s="225"/>
      <c r="J8" s="229" t="s">
        <v>17</v>
      </c>
      <c r="K8" s="230"/>
      <c r="L8" s="116"/>
      <c r="M8" s="17"/>
      <c r="N8" s="1"/>
      <c r="O8" s="141" t="s">
        <v>1</v>
      </c>
      <c r="P8" s="105" t="s">
        <v>27</v>
      </c>
      <c r="Q8" s="34"/>
      <c r="R8" s="7"/>
    </row>
    <row r="9" spans="1:18" ht="25.5" x14ac:dyDescent="0.25">
      <c r="A9" s="17"/>
      <c r="B9" s="1"/>
      <c r="C9" s="209" t="s">
        <v>38</v>
      </c>
      <c r="D9" s="177">
        <f>P9</f>
        <v>0</v>
      </c>
      <c r="E9" s="225"/>
      <c r="F9" s="155"/>
      <c r="G9" s="158">
        <f>+MROUND(G10,0.0625)</f>
        <v>0.25</v>
      </c>
      <c r="H9" s="159"/>
      <c r="I9" s="225"/>
      <c r="J9" s="179">
        <f>P9</f>
        <v>0</v>
      </c>
      <c r="K9" s="175"/>
      <c r="L9" s="209" t="s">
        <v>38</v>
      </c>
      <c r="M9" s="18"/>
      <c r="N9" s="96"/>
      <c r="O9" s="141" t="s">
        <v>18</v>
      </c>
      <c r="P9" s="104"/>
      <c r="Q9" s="34"/>
      <c r="R9" s="7"/>
    </row>
    <row r="10" spans="1:18" ht="23.25" x14ac:dyDescent="0.3">
      <c r="A10" s="17"/>
      <c r="B10" s="1"/>
      <c r="C10" s="209"/>
      <c r="D10" s="175"/>
      <c r="E10" s="225"/>
      <c r="F10" s="127" t="s">
        <v>10</v>
      </c>
      <c r="G10" s="160">
        <f>IF(G11&lt;0.25, 0.25,(IF(G11=0.25,0.3125,((G11) + 0.125))))</f>
        <v>0.25</v>
      </c>
      <c r="H10" s="127" t="s">
        <v>10</v>
      </c>
      <c r="I10" s="225"/>
      <c r="J10" s="227"/>
      <c r="K10" s="228"/>
      <c r="L10" s="209"/>
      <c r="M10" s="18"/>
      <c r="N10" s="96"/>
      <c r="O10" s="144" t="s">
        <v>15</v>
      </c>
      <c r="P10" s="146">
        <f>IF(P8='Paper Stock Table'!B2,'Paper Stock Table'!C2,IF(P8='Paper Stock Table'!B3,'Paper Stock Table'!C3,IF(P8='Paper Stock Table'!B4,'Paper Stock Table'!C4,IF(P8='Paper Stock Table'!B5,'Paper Stock Table'!C5,IF(P8='Paper Stock Table'!B6,'Paper Stock Table'!C6,IF(P8='Paper Stock Table'!B7,'Paper Stock Table'!C7,IF(P8='Paper Stock Table'!B8,'Paper Stock Table'!C8,IF(P8='Paper Stock Table'!B9,'Paper Stock Table'!C9,IF(P8='Paper Stock Table'!B10,'Paper Stock Table'!C10,IF(P8='Paper Stock Table'!B11,'Paper Stock Table'!C11,IF(P8='Paper Stock Table'!B12,'Paper Stock Table'!C12)))))))))))</f>
        <v>424</v>
      </c>
      <c r="Q10" s="34"/>
      <c r="R10" s="7"/>
    </row>
    <row r="11" spans="1:18" ht="26.25" thickBot="1" x14ac:dyDescent="0.3">
      <c r="A11" s="17"/>
      <c r="B11" s="1"/>
      <c r="C11" s="116"/>
      <c r="D11" s="175"/>
      <c r="E11" s="225"/>
      <c r="F11" s="157">
        <f>P7+0.25</f>
        <v>0.25</v>
      </c>
      <c r="G11" s="78">
        <f>ROUNDUP(G7*16,0)/16</f>
        <v>0</v>
      </c>
      <c r="H11" s="157">
        <f>P7+0.25</f>
        <v>0.25</v>
      </c>
      <c r="I11" s="225"/>
      <c r="J11" s="218"/>
      <c r="K11" s="219"/>
      <c r="L11" s="116"/>
      <c r="M11" s="17"/>
      <c r="N11" s="1"/>
      <c r="O11" s="2"/>
      <c r="P11" s="1"/>
      <c r="Q11" s="34"/>
      <c r="R11" s="7"/>
    </row>
    <row r="12" spans="1:18" ht="21" thickBot="1" x14ac:dyDescent="0.3">
      <c r="A12" s="17"/>
      <c r="B12" s="1"/>
      <c r="C12" s="116"/>
      <c r="D12" s="175"/>
      <c r="E12" s="225"/>
      <c r="F12" s="130"/>
      <c r="G12" s="123"/>
      <c r="H12" s="123"/>
      <c r="I12" s="225"/>
      <c r="J12" s="178"/>
      <c r="K12" s="175"/>
      <c r="L12" s="116"/>
      <c r="M12" s="17"/>
      <c r="N12" s="1"/>
      <c r="O12" s="220" t="s">
        <v>13</v>
      </c>
      <c r="P12" s="221"/>
      <c r="Q12" s="34"/>
      <c r="R12" s="7"/>
    </row>
    <row r="13" spans="1:18" ht="26.25" thickBot="1" x14ac:dyDescent="0.3">
      <c r="A13" s="17"/>
      <c r="B13" s="1"/>
      <c r="C13" s="116"/>
      <c r="D13" s="175"/>
      <c r="E13" s="226"/>
      <c r="F13" s="130"/>
      <c r="G13" s="135"/>
      <c r="H13" s="123"/>
      <c r="I13" s="226"/>
      <c r="J13" s="178"/>
      <c r="K13" s="175"/>
      <c r="L13" s="116"/>
      <c r="M13" s="17"/>
      <c r="N13" s="1"/>
      <c r="O13" s="149" t="s">
        <v>6</v>
      </c>
      <c r="P13" s="150">
        <f>SUM(0.25+P9+0.25+H8+G9+H8+0.25+P9+0.25)</f>
        <v>1.75</v>
      </c>
      <c r="Q13" s="34"/>
      <c r="R13" s="7"/>
    </row>
    <row r="14" spans="1:18" ht="26.25" thickBot="1" x14ac:dyDescent="0.3">
      <c r="A14" s="17"/>
      <c r="B14" s="1"/>
      <c r="C14" s="118"/>
      <c r="D14" s="151"/>
      <c r="E14" s="151"/>
      <c r="F14" s="152" t="s">
        <v>38</v>
      </c>
      <c r="G14" s="120"/>
      <c r="H14" s="153" t="s">
        <v>38</v>
      </c>
      <c r="I14" s="154"/>
      <c r="J14" s="222"/>
      <c r="K14" s="222"/>
      <c r="L14" s="121"/>
      <c r="M14" s="1"/>
      <c r="N14" s="1"/>
      <c r="O14" s="142" t="s">
        <v>7</v>
      </c>
      <c r="P14" s="100">
        <f>SUM(P7+0.75)</f>
        <v>0.75</v>
      </c>
      <c r="Q14" s="34"/>
      <c r="R14" s="7"/>
    </row>
    <row r="15" spans="1:18" ht="25.5" x14ac:dyDescent="0.2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42" t="s">
        <v>8</v>
      </c>
      <c r="P15" s="100">
        <f>G9</f>
        <v>0.25</v>
      </c>
      <c r="Q15" s="34"/>
      <c r="R15" s="7"/>
    </row>
    <row r="16" spans="1:18" ht="26.25" thickBot="1" x14ac:dyDescent="0.3">
      <c r="A16" s="1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43" t="s">
        <v>18</v>
      </c>
      <c r="P16" s="102">
        <f>SUM(P9)</f>
        <v>0</v>
      </c>
      <c r="Q16" s="34"/>
      <c r="R16" s="7"/>
    </row>
    <row r="17" spans="1:18" ht="25.5" x14ac:dyDescent="0.3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4" t="s">
        <v>23</v>
      </c>
      <c r="P17" s="145">
        <f>SUM(G11)</f>
        <v>0</v>
      </c>
      <c r="Q17" s="34"/>
      <c r="R17" s="7"/>
    </row>
    <row r="18" spans="1:18" x14ac:dyDescent="0.25">
      <c r="A18" s="17"/>
      <c r="B18" s="1"/>
      <c r="C18" s="1" t="s">
        <v>41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1"/>
      <c r="Q18" s="34"/>
      <c r="R18" s="7"/>
    </row>
    <row r="19" spans="1:18" ht="15.75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40"/>
      <c r="P19" s="21"/>
      <c r="Q19" s="110"/>
      <c r="R19" s="7"/>
    </row>
    <row r="20" spans="1:1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5"/>
      <c r="P20" s="7"/>
      <c r="Q20" s="7"/>
      <c r="R20" s="7"/>
    </row>
    <row r="21" spans="1:18" ht="10.5" customHeight="1" x14ac:dyDescent="0.25"/>
  </sheetData>
  <mergeCells count="14">
    <mergeCell ref="A1:R1"/>
    <mergeCell ref="J11:K11"/>
    <mergeCell ref="O12:P12"/>
    <mergeCell ref="J14:K14"/>
    <mergeCell ref="C4:L4"/>
    <mergeCell ref="O4:P4"/>
    <mergeCell ref="J5:K5"/>
    <mergeCell ref="E6:E13"/>
    <mergeCell ref="I6:I13"/>
    <mergeCell ref="J7:K7"/>
    <mergeCell ref="J8:K8"/>
    <mergeCell ref="C9:C10"/>
    <mergeCell ref="L9:L10"/>
    <mergeCell ref="J10:K10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FBFFE9-A9F3-4708-8763-01D630E31F28}">
          <x14:formula1>
            <xm:f>'Paper Stock Table'!$B$2:$B$12</xm:f>
          </x14:formula1>
          <xm:sqref>P8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80F15-7B0D-40E9-A664-829E5F272485}">
  <dimension ref="A1:AE28"/>
  <sheetViews>
    <sheetView zoomScale="90" zoomScaleNormal="90" workbookViewId="0">
      <selection activeCell="A16" sqref="A16:Q16"/>
    </sheetView>
  </sheetViews>
  <sheetFormatPr defaultRowHeight="36" customHeight="1" x14ac:dyDescent="0.25"/>
  <cols>
    <col min="1" max="2" width="4.7109375" style="9" customWidth="1"/>
    <col min="3" max="3" width="5.7109375" style="9" customWidth="1"/>
    <col min="4" max="4" width="21.140625" style="9" customWidth="1"/>
    <col min="5" max="5" width="3.7109375" style="9" customWidth="1"/>
    <col min="6" max="6" width="5.7109375" style="9" customWidth="1"/>
    <col min="7" max="7" width="3.42578125" style="9" hidden="1" customWidth="1"/>
    <col min="8" max="8" width="5.7109375" style="9" customWidth="1"/>
    <col min="9" max="9" width="3.7109375" style="9" customWidth="1"/>
    <col min="10" max="11" width="10.7109375" style="9" customWidth="1"/>
    <col min="12" max="12" width="5.7109375" style="9" customWidth="1"/>
    <col min="13" max="14" width="4.7109375" style="9" customWidth="1"/>
    <col min="15" max="15" width="25.28515625" style="10" customWidth="1"/>
    <col min="16" max="16" width="70.7109375" style="9" customWidth="1"/>
    <col min="17" max="17" width="2.28515625" style="9" customWidth="1"/>
    <col min="18" max="18" width="2" style="9" customWidth="1"/>
    <col min="19" max="19" width="23.42578125" style="9" customWidth="1"/>
    <col min="20" max="26" width="34.5703125" style="9" customWidth="1"/>
    <col min="27" max="32" width="9.140625" style="9"/>
    <col min="33" max="33" width="27.140625" style="9" customWidth="1"/>
    <col min="34" max="16384" width="9.140625" style="9"/>
  </cols>
  <sheetData>
    <row r="1" spans="1:27" s="8" customFormat="1" ht="81" customHeight="1" x14ac:dyDescent="0.2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187"/>
      <c r="S1" s="16"/>
      <c r="T1" s="16"/>
      <c r="U1" s="16"/>
      <c r="V1" s="16"/>
      <c r="W1" s="16"/>
      <c r="X1" s="16"/>
      <c r="Y1" s="16"/>
      <c r="Z1" s="16"/>
      <c r="AA1" s="16"/>
    </row>
    <row r="2" spans="1:27" s="8" customFormat="1" ht="10.5" customHeight="1" thickBo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4"/>
      <c r="P2" s="22"/>
      <c r="Q2" s="22"/>
      <c r="R2" s="187"/>
      <c r="S2" s="16"/>
      <c r="T2" s="16"/>
      <c r="U2" s="16"/>
      <c r="V2" s="16"/>
      <c r="W2" s="16"/>
      <c r="X2" s="16"/>
      <c r="Y2" s="16"/>
      <c r="Z2" s="16"/>
      <c r="AA2" s="16"/>
    </row>
    <row r="3" spans="1:27" ht="36" customHeight="1" thickBot="1" x14ac:dyDescent="0.3">
      <c r="A3" s="22"/>
      <c r="B3" s="22"/>
      <c r="C3" s="232" t="s">
        <v>68</v>
      </c>
      <c r="D3" s="232"/>
      <c r="E3" s="232"/>
      <c r="F3" s="232"/>
      <c r="G3" s="232"/>
      <c r="H3" s="232"/>
      <c r="I3" s="232"/>
      <c r="J3" s="232"/>
      <c r="K3" s="232"/>
      <c r="L3" s="232"/>
      <c r="M3" s="26"/>
      <c r="N3" s="26"/>
      <c r="O3" s="233" t="s">
        <v>66</v>
      </c>
      <c r="P3" s="234"/>
      <c r="Q3" s="22"/>
      <c r="R3" s="7"/>
      <c r="S3" s="1"/>
      <c r="T3" s="1"/>
      <c r="U3" s="1"/>
      <c r="V3" s="1"/>
      <c r="W3" s="1"/>
      <c r="X3" s="1"/>
      <c r="Y3" s="1"/>
      <c r="Z3" s="1"/>
      <c r="AA3" s="1"/>
    </row>
    <row r="4" spans="1:27" ht="27" customHeight="1" thickBot="1" x14ac:dyDescent="0.3">
      <c r="A4" s="22"/>
      <c r="B4" s="22"/>
      <c r="C4" s="53"/>
      <c r="D4" s="54">
        <v>0.25</v>
      </c>
      <c r="E4" s="55"/>
      <c r="F4" s="56"/>
      <c r="G4" s="55"/>
      <c r="H4" s="53"/>
      <c r="I4" s="55"/>
      <c r="J4" s="235">
        <v>0.25</v>
      </c>
      <c r="K4" s="235"/>
      <c r="L4" s="56"/>
      <c r="M4" s="22"/>
      <c r="N4" s="22"/>
      <c r="O4" s="29" t="s">
        <v>2</v>
      </c>
      <c r="P4" s="37"/>
      <c r="Q4" s="22"/>
      <c r="R4" s="7"/>
      <c r="S4" s="1"/>
      <c r="T4" s="1"/>
      <c r="U4" s="1"/>
      <c r="V4" s="1"/>
      <c r="W4" s="1"/>
      <c r="X4" s="1"/>
      <c r="Y4" s="1"/>
      <c r="Z4" s="1"/>
      <c r="AA4" s="1"/>
    </row>
    <row r="5" spans="1:27" ht="27" customHeight="1" thickBot="1" x14ac:dyDescent="0.3">
      <c r="A5" s="22"/>
      <c r="B5" s="22"/>
      <c r="C5" s="57"/>
      <c r="D5" s="73"/>
      <c r="E5" s="241" t="s">
        <v>59</v>
      </c>
      <c r="F5" s="168"/>
      <c r="G5" s="43"/>
      <c r="H5" s="168"/>
      <c r="I5" s="241" t="s">
        <v>59</v>
      </c>
      <c r="J5" s="43"/>
      <c r="K5" s="44"/>
      <c r="L5" s="59"/>
      <c r="M5" s="240">
        <f>SUM(P5+0.5)</f>
        <v>0.5</v>
      </c>
      <c r="N5" s="22"/>
      <c r="O5" s="38" t="s">
        <v>3</v>
      </c>
      <c r="P5" s="39"/>
      <c r="Q5" s="22"/>
      <c r="R5" s="7"/>
      <c r="S5" s="1"/>
      <c r="T5" s="1"/>
      <c r="U5" s="1"/>
      <c r="V5" s="1"/>
      <c r="W5" s="1"/>
      <c r="X5" s="1"/>
      <c r="Y5" s="1"/>
      <c r="Z5" s="1"/>
      <c r="AA5" s="1"/>
    </row>
    <row r="6" spans="1:27" ht="27" customHeight="1" x14ac:dyDescent="0.3">
      <c r="A6" s="22"/>
      <c r="B6" s="22"/>
      <c r="C6" s="57"/>
      <c r="D6" s="74"/>
      <c r="E6" s="242"/>
      <c r="F6" s="168"/>
      <c r="G6" s="46"/>
      <c r="H6" s="168"/>
      <c r="I6" s="242"/>
      <c r="J6" s="236"/>
      <c r="K6" s="199"/>
      <c r="L6" s="59"/>
      <c r="M6" s="240"/>
      <c r="N6" s="22"/>
      <c r="O6" s="24"/>
      <c r="P6" s="22"/>
      <c r="Q6" s="22"/>
      <c r="R6" s="7"/>
      <c r="S6" s="1"/>
      <c r="T6" s="1"/>
      <c r="U6" s="1"/>
      <c r="V6" s="1"/>
      <c r="W6" s="1"/>
      <c r="X6" s="1"/>
      <c r="Y6" s="1"/>
      <c r="Z6" s="1"/>
      <c r="AA6" s="1"/>
    </row>
    <row r="7" spans="1:27" ht="27" customHeight="1" thickBot="1" x14ac:dyDescent="0.3">
      <c r="A7" s="22"/>
      <c r="B7" s="22"/>
      <c r="C7" s="57"/>
      <c r="D7" s="74"/>
      <c r="E7" s="242"/>
      <c r="F7" s="250">
        <v>0.25</v>
      </c>
      <c r="G7" s="47"/>
      <c r="H7" s="250">
        <v>0.25</v>
      </c>
      <c r="I7" s="242"/>
      <c r="J7" s="251"/>
      <c r="K7" s="191"/>
      <c r="L7" s="59"/>
      <c r="M7" s="239" t="s">
        <v>58</v>
      </c>
      <c r="N7" s="22"/>
      <c r="O7" s="237" t="s">
        <v>13</v>
      </c>
      <c r="P7" s="237"/>
      <c r="Q7" s="22"/>
      <c r="R7" s="7"/>
      <c r="S7" s="1"/>
      <c r="T7" s="1"/>
      <c r="U7" s="1"/>
      <c r="V7" s="1"/>
      <c r="W7" s="1"/>
      <c r="X7" s="1"/>
      <c r="Y7" s="1"/>
      <c r="Z7" s="1"/>
      <c r="AA7" s="1"/>
    </row>
    <row r="8" spans="1:27" ht="27" customHeight="1" thickBot="1" x14ac:dyDescent="0.35">
      <c r="A8" s="22"/>
      <c r="B8" s="22"/>
      <c r="C8" s="247">
        <v>0.25</v>
      </c>
      <c r="D8" s="173" t="s">
        <v>57</v>
      </c>
      <c r="E8" s="242"/>
      <c r="F8" s="250"/>
      <c r="G8" s="48"/>
      <c r="H8" s="250"/>
      <c r="I8" s="242"/>
      <c r="J8" s="236" t="s">
        <v>56</v>
      </c>
      <c r="K8" s="199"/>
      <c r="L8" s="244">
        <v>0.25</v>
      </c>
      <c r="M8" s="239"/>
      <c r="N8" s="22"/>
      <c r="O8" s="29" t="s">
        <v>55</v>
      </c>
      <c r="P8" s="30">
        <f>P4</f>
        <v>0</v>
      </c>
      <c r="Q8" s="22"/>
      <c r="R8" s="7"/>
      <c r="S8" s="1"/>
      <c r="T8" s="1"/>
      <c r="U8" s="1"/>
      <c r="V8" s="1"/>
      <c r="W8" s="1"/>
      <c r="X8" s="1"/>
      <c r="Y8" s="1"/>
      <c r="Z8" s="1"/>
      <c r="AA8" s="1"/>
    </row>
    <row r="9" spans="1:27" ht="27" customHeight="1" thickBot="1" x14ac:dyDescent="0.3">
      <c r="A9" s="22"/>
      <c r="B9" s="22"/>
      <c r="C9" s="247"/>
      <c r="D9" s="172" t="s">
        <v>62</v>
      </c>
      <c r="E9" s="242"/>
      <c r="F9" s="250"/>
      <c r="G9" s="46"/>
      <c r="H9" s="250"/>
      <c r="I9" s="242"/>
      <c r="J9" s="245" t="s">
        <v>62</v>
      </c>
      <c r="K9" s="246"/>
      <c r="L9" s="244"/>
      <c r="M9" s="239"/>
      <c r="N9" s="22"/>
      <c r="O9" s="40" t="s">
        <v>54</v>
      </c>
      <c r="P9" s="171">
        <f>P4</f>
        <v>0</v>
      </c>
      <c r="Q9" s="22"/>
      <c r="R9" s="7"/>
      <c r="S9" s="1"/>
      <c r="T9" s="1"/>
      <c r="U9" s="1"/>
      <c r="V9" s="1"/>
      <c r="W9" s="1"/>
      <c r="X9" s="1"/>
      <c r="Y9" s="1"/>
      <c r="Z9" s="1"/>
      <c r="AA9" s="1"/>
    </row>
    <row r="10" spans="1:27" ht="27" customHeight="1" thickBot="1" x14ac:dyDescent="0.4">
      <c r="A10" s="22"/>
      <c r="B10" s="22"/>
      <c r="C10" s="57"/>
      <c r="D10" s="170">
        <f>(P4)</f>
        <v>0</v>
      </c>
      <c r="E10" s="242"/>
      <c r="F10" s="250"/>
      <c r="G10" s="46"/>
      <c r="H10" s="250"/>
      <c r="I10" s="242"/>
      <c r="J10" s="248">
        <f>(P4)</f>
        <v>0</v>
      </c>
      <c r="K10" s="249"/>
      <c r="L10" s="59"/>
      <c r="M10" s="239"/>
      <c r="N10" s="22"/>
      <c r="O10" s="40" t="s">
        <v>53</v>
      </c>
      <c r="P10" s="169">
        <f>SUM((P4+P4)+1)</f>
        <v>1</v>
      </c>
      <c r="Q10" s="22"/>
      <c r="R10" s="7"/>
      <c r="S10" s="1"/>
      <c r="T10" s="1"/>
      <c r="U10" s="1"/>
      <c r="V10" s="1"/>
      <c r="W10" s="1"/>
      <c r="X10" s="1"/>
      <c r="Y10" s="1"/>
      <c r="Z10" s="1"/>
      <c r="AA10" s="1"/>
    </row>
    <row r="11" spans="1:27" ht="27" customHeight="1" thickBot="1" x14ac:dyDescent="0.3">
      <c r="A11" s="22"/>
      <c r="B11" s="22"/>
      <c r="C11" s="57"/>
      <c r="D11" s="74"/>
      <c r="E11" s="242"/>
      <c r="F11" s="168"/>
      <c r="G11" s="46"/>
      <c r="H11" s="168"/>
      <c r="I11" s="242"/>
      <c r="J11" s="46"/>
      <c r="K11" s="49"/>
      <c r="L11" s="59"/>
      <c r="M11" s="239"/>
      <c r="N11" s="22"/>
      <c r="O11" s="40" t="s">
        <v>52</v>
      </c>
      <c r="P11" s="167">
        <f>SUM(P5+0.5)</f>
        <v>0.5</v>
      </c>
      <c r="Q11" s="31"/>
      <c r="R11" s="188"/>
      <c r="S11" s="19"/>
      <c r="T11" s="19"/>
      <c r="U11" s="19"/>
      <c r="V11" s="19"/>
      <c r="W11" s="19"/>
      <c r="X11" s="1"/>
      <c r="Y11" s="1"/>
      <c r="Z11" s="1"/>
      <c r="AA11" s="1"/>
    </row>
    <row r="12" spans="1:27" ht="27" customHeight="1" thickBot="1" x14ac:dyDescent="0.3">
      <c r="A12" s="22"/>
      <c r="B12" s="22"/>
      <c r="C12" s="63"/>
      <c r="D12" s="165">
        <v>0.25</v>
      </c>
      <c r="E12" s="166"/>
      <c r="F12" s="65"/>
      <c r="G12" s="62"/>
      <c r="H12" s="63"/>
      <c r="I12" s="166"/>
      <c r="J12" s="235">
        <v>0.25</v>
      </c>
      <c r="K12" s="235"/>
      <c r="L12" s="65"/>
      <c r="M12" s="239"/>
      <c r="N12" s="22"/>
      <c r="O12" s="164"/>
      <c r="P12" s="164"/>
      <c r="Q12" s="22"/>
      <c r="R12" s="7"/>
      <c r="S12" s="1"/>
      <c r="T12" s="1"/>
      <c r="U12" s="1"/>
      <c r="V12" s="1"/>
      <c r="W12" s="1"/>
      <c r="X12" s="1"/>
      <c r="Y12" s="1"/>
      <c r="Z12" s="1"/>
      <c r="AA12" s="1"/>
    </row>
    <row r="13" spans="1:27" ht="27" customHeight="1" thickBot="1" x14ac:dyDescent="0.3">
      <c r="A13" s="22"/>
      <c r="B13" s="22"/>
      <c r="C13" s="243" t="s">
        <v>51</v>
      </c>
      <c r="D13" s="243"/>
      <c r="E13" s="243"/>
      <c r="F13" s="243"/>
      <c r="G13" s="163"/>
      <c r="H13" s="237">
        <f>SUM((P4+P4)+1)</f>
        <v>1</v>
      </c>
      <c r="I13" s="237"/>
      <c r="J13" s="237"/>
      <c r="K13" s="237"/>
      <c r="L13" s="237"/>
      <c r="M13" s="22"/>
      <c r="N13" s="22"/>
      <c r="O13" s="162"/>
      <c r="P13" s="162"/>
      <c r="Q13" s="22"/>
      <c r="R13" s="7"/>
      <c r="S13" s="1"/>
      <c r="T13" s="1"/>
      <c r="U13" s="1"/>
      <c r="V13" s="1"/>
      <c r="W13" s="1"/>
      <c r="X13" s="1"/>
      <c r="Y13" s="1"/>
      <c r="Z13" s="1"/>
      <c r="AA13" s="1"/>
    </row>
    <row r="14" spans="1:27" ht="27" customHeight="1" thickBot="1" x14ac:dyDescent="0.3">
      <c r="A14" s="22"/>
      <c r="B14" s="22"/>
      <c r="C14" s="238" t="s">
        <v>67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2"/>
      <c r="R14" s="7"/>
      <c r="S14" s="1"/>
      <c r="T14" s="1"/>
      <c r="U14" s="1"/>
      <c r="V14" s="1"/>
      <c r="W14" s="1"/>
      <c r="X14" s="1"/>
      <c r="Y14" s="1"/>
      <c r="Z14" s="1"/>
      <c r="AA14" s="1"/>
    </row>
    <row r="15" spans="1:27" s="13" customFormat="1" ht="36" customHeight="1" thickBot="1" x14ac:dyDescent="0.3">
      <c r="A15" s="22"/>
      <c r="B15" s="22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2"/>
      <c r="R15" s="7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5">
      <c r="A16" s="7"/>
      <c r="B16" s="7"/>
      <c r="C16" s="7"/>
      <c r="D16" s="189"/>
      <c r="E16" s="7"/>
      <c r="F16" s="7"/>
      <c r="G16" s="7"/>
      <c r="H16" s="7"/>
      <c r="I16" s="7"/>
      <c r="J16" s="7"/>
      <c r="K16" s="7"/>
      <c r="L16" s="7"/>
      <c r="M16" s="7"/>
      <c r="N16" s="7"/>
      <c r="O16" s="15"/>
      <c r="P16" s="7"/>
      <c r="Q16" s="7"/>
      <c r="R16" s="7"/>
      <c r="S16" s="1"/>
      <c r="T16" s="1"/>
      <c r="U16" s="1"/>
      <c r="V16" s="1"/>
      <c r="W16" s="1"/>
      <c r="X16" s="1"/>
      <c r="Y16" s="1"/>
      <c r="Z16" s="1"/>
      <c r="AA16" s="1"/>
    </row>
    <row r="17" spans="1:31" ht="10.5" customHeight="1" x14ac:dyDescent="0.25">
      <c r="D17" s="36"/>
    </row>
    <row r="18" spans="1:31" ht="36" customHeight="1" x14ac:dyDescent="0.25">
      <c r="D18" s="36"/>
    </row>
    <row r="19" spans="1:31" ht="36" customHeight="1" x14ac:dyDescent="0.25">
      <c r="D19" s="36"/>
    </row>
    <row r="22" spans="1:31" ht="36" customHeight="1" x14ac:dyDescent="0.25">
      <c r="D22" s="12"/>
    </row>
    <row r="27" spans="1:31" ht="36" customHeight="1" x14ac:dyDescent="0.25">
      <c r="A27" s="14"/>
    </row>
    <row r="28" spans="1:31" s="14" customFormat="1" ht="36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</sheetData>
  <mergeCells count="22">
    <mergeCell ref="J7:K7"/>
    <mergeCell ref="O7:P7"/>
    <mergeCell ref="C14:P15"/>
    <mergeCell ref="M7:M12"/>
    <mergeCell ref="M5:M6"/>
    <mergeCell ref="I5:I11"/>
    <mergeCell ref="E5:E11"/>
    <mergeCell ref="C13:F13"/>
    <mergeCell ref="H13:L13"/>
    <mergeCell ref="J8:K8"/>
    <mergeCell ref="L8:L9"/>
    <mergeCell ref="J9:K9"/>
    <mergeCell ref="C8:C9"/>
    <mergeCell ref="J10:K10"/>
    <mergeCell ref="J12:K12"/>
    <mergeCell ref="F7:F10"/>
    <mergeCell ref="H7:H10"/>
    <mergeCell ref="A1:Q1"/>
    <mergeCell ref="C3:L3"/>
    <mergeCell ref="O3:P3"/>
    <mergeCell ref="J4:K4"/>
    <mergeCell ref="J6:K6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0612-7ABF-48B8-9824-60EC0F65D07F}">
  <dimension ref="A1:AC28"/>
  <sheetViews>
    <sheetView zoomScale="90" zoomScaleNormal="90" workbookViewId="0">
      <selection activeCell="P1" sqref="P1:P16"/>
    </sheetView>
  </sheetViews>
  <sheetFormatPr defaultRowHeight="36" customHeight="1" x14ac:dyDescent="0.25"/>
  <cols>
    <col min="1" max="2" width="4.7109375" style="9" customWidth="1"/>
    <col min="3" max="3" width="5.7109375" style="9" customWidth="1"/>
    <col min="4" max="4" width="28.7109375" style="9" customWidth="1"/>
    <col min="5" max="5" width="4.7109375" style="9" hidden="1" customWidth="1"/>
    <col min="6" max="6" width="10.7109375" style="9" hidden="1" customWidth="1"/>
    <col min="7" max="7" width="4.7109375" style="9" hidden="1" customWidth="1"/>
    <col min="8" max="9" width="14.7109375" style="9" customWidth="1"/>
    <col min="10" max="10" width="5.7109375" style="9" customWidth="1"/>
    <col min="11" max="12" width="4.7109375" style="9" customWidth="1"/>
    <col min="13" max="13" width="18.85546875" style="10" customWidth="1"/>
    <col min="14" max="14" width="70.7109375" style="9" customWidth="1"/>
    <col min="15" max="15" width="2.28515625" style="9" customWidth="1"/>
    <col min="16" max="16" width="2" style="9" customWidth="1"/>
    <col min="17" max="17" width="23.42578125" style="9" customWidth="1"/>
    <col min="18" max="24" width="34.5703125" style="9" customWidth="1"/>
    <col min="25" max="30" width="9.140625" style="9"/>
    <col min="31" max="31" width="27.140625" style="9" customWidth="1"/>
    <col min="32" max="16384" width="9.140625" style="9"/>
  </cols>
  <sheetData>
    <row r="1" spans="1:29" s="8" customFormat="1" ht="81" customHeight="1" x14ac:dyDescent="0.2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187"/>
    </row>
    <row r="2" spans="1:29" s="8" customFormat="1" ht="10.5" customHeight="1" thickBo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4"/>
      <c r="N2" s="22"/>
      <c r="O2" s="22"/>
      <c r="P2" s="187"/>
    </row>
    <row r="3" spans="1:29" ht="36" customHeight="1" thickBot="1" x14ac:dyDescent="0.3">
      <c r="A3" s="22"/>
      <c r="B3" s="22"/>
      <c r="C3" s="232" t="s">
        <v>46</v>
      </c>
      <c r="D3" s="232"/>
      <c r="E3" s="232"/>
      <c r="F3" s="232"/>
      <c r="G3" s="232"/>
      <c r="H3" s="232"/>
      <c r="I3" s="232"/>
      <c r="J3" s="232"/>
      <c r="K3" s="26"/>
      <c r="L3" s="26"/>
      <c r="M3" s="233" t="s">
        <v>19</v>
      </c>
      <c r="N3" s="234"/>
      <c r="O3" s="22"/>
      <c r="P3" s="7"/>
    </row>
    <row r="4" spans="1:29" ht="27" customHeight="1" thickBot="1" x14ac:dyDescent="0.3">
      <c r="A4" s="22"/>
      <c r="B4" s="22"/>
      <c r="C4" s="53"/>
      <c r="D4" s="54">
        <v>0.25</v>
      </c>
      <c r="E4" s="55"/>
      <c r="F4" s="55"/>
      <c r="G4" s="55"/>
      <c r="H4" s="197">
        <v>0.25</v>
      </c>
      <c r="I4" s="197"/>
      <c r="J4" s="56"/>
      <c r="K4" s="22"/>
      <c r="L4" s="22"/>
      <c r="M4" s="29" t="s">
        <v>2</v>
      </c>
      <c r="N4" s="37"/>
      <c r="O4" s="22"/>
      <c r="P4" s="7"/>
    </row>
    <row r="5" spans="1:29" ht="27" customHeight="1" thickBot="1" x14ac:dyDescent="0.3">
      <c r="A5" s="22"/>
      <c r="B5" s="22"/>
      <c r="C5" s="57"/>
      <c r="D5" s="42"/>
      <c r="E5" s="43"/>
      <c r="F5" s="43"/>
      <c r="G5" s="43"/>
      <c r="H5" s="43"/>
      <c r="I5" s="44"/>
      <c r="J5" s="59"/>
      <c r="K5" s="22"/>
      <c r="L5" s="22"/>
      <c r="M5" s="38" t="s">
        <v>3</v>
      </c>
      <c r="N5" s="39"/>
      <c r="O5" s="22"/>
      <c r="P5" s="7"/>
    </row>
    <row r="6" spans="1:29" ht="27" customHeight="1" x14ac:dyDescent="0.3">
      <c r="A6" s="22"/>
      <c r="B6" s="22"/>
      <c r="C6" s="57"/>
      <c r="D6" s="45"/>
      <c r="E6" s="46"/>
      <c r="F6" s="46"/>
      <c r="G6" s="46"/>
      <c r="H6" s="236" t="s">
        <v>20</v>
      </c>
      <c r="I6" s="199"/>
      <c r="J6" s="59"/>
      <c r="K6" s="22"/>
      <c r="L6" s="22"/>
      <c r="M6" s="24"/>
      <c r="N6" s="22"/>
      <c r="O6" s="22"/>
      <c r="P6" s="7"/>
    </row>
    <row r="7" spans="1:29" ht="27" customHeight="1" thickBot="1" x14ac:dyDescent="0.3">
      <c r="A7" s="22"/>
      <c r="B7" s="22"/>
      <c r="C7" s="57"/>
      <c r="D7" s="45"/>
      <c r="E7" s="252"/>
      <c r="F7" s="47"/>
      <c r="G7" s="252"/>
      <c r="H7" s="251">
        <f>(N8)</f>
        <v>0.5</v>
      </c>
      <c r="I7" s="191"/>
      <c r="J7" s="59"/>
      <c r="K7" s="22"/>
      <c r="L7" s="22"/>
      <c r="M7" s="237" t="s">
        <v>13</v>
      </c>
      <c r="N7" s="237"/>
      <c r="O7" s="22"/>
      <c r="P7" s="7"/>
    </row>
    <row r="8" spans="1:29" ht="27" customHeight="1" x14ac:dyDescent="0.3">
      <c r="A8" s="22"/>
      <c r="B8" s="22"/>
      <c r="C8" s="247">
        <v>0.25</v>
      </c>
      <c r="D8" s="45"/>
      <c r="E8" s="252"/>
      <c r="F8" s="48"/>
      <c r="G8" s="252"/>
      <c r="H8" s="236" t="s">
        <v>21</v>
      </c>
      <c r="I8" s="199"/>
      <c r="J8" s="244">
        <v>0.25</v>
      </c>
      <c r="K8" s="32"/>
      <c r="L8" s="22"/>
      <c r="M8" s="29" t="s">
        <v>43</v>
      </c>
      <c r="N8" s="30">
        <f>SUM((N4+N4)+0.5)</f>
        <v>0.5</v>
      </c>
      <c r="O8" s="22"/>
      <c r="P8" s="7"/>
    </row>
    <row r="9" spans="1:29" ht="27" customHeight="1" thickBot="1" x14ac:dyDescent="0.4">
      <c r="A9" s="22"/>
      <c r="B9" s="22"/>
      <c r="C9" s="247"/>
      <c r="D9" s="45"/>
      <c r="E9" s="252"/>
      <c r="F9" s="46"/>
      <c r="G9" s="252"/>
      <c r="H9" s="248">
        <f>(N9)</f>
        <v>0.5</v>
      </c>
      <c r="I9" s="249"/>
      <c r="J9" s="244"/>
      <c r="K9" s="32"/>
      <c r="L9" s="22"/>
      <c r="M9" s="40" t="s">
        <v>44</v>
      </c>
      <c r="N9" s="41">
        <f>SUM(N5+0.5)</f>
        <v>0.5</v>
      </c>
      <c r="O9" s="22"/>
      <c r="P9" s="7"/>
    </row>
    <row r="10" spans="1:29" ht="27" customHeight="1" x14ac:dyDescent="0.25">
      <c r="A10" s="22"/>
      <c r="B10" s="22"/>
      <c r="C10" s="57"/>
      <c r="D10" s="45"/>
      <c r="E10" s="252"/>
      <c r="F10" s="46"/>
      <c r="G10" s="252"/>
      <c r="H10" s="251"/>
      <c r="I10" s="191"/>
      <c r="J10" s="59"/>
      <c r="K10" s="22"/>
      <c r="L10" s="22"/>
      <c r="M10" s="24"/>
      <c r="N10" s="22"/>
      <c r="O10" s="22"/>
      <c r="P10" s="7"/>
    </row>
    <row r="11" spans="1:29" ht="27" customHeight="1" x14ac:dyDescent="0.25">
      <c r="A11" s="22"/>
      <c r="B11" s="22"/>
      <c r="C11" s="57"/>
      <c r="D11" s="45"/>
      <c r="E11" s="46"/>
      <c r="F11" s="46"/>
      <c r="G11" s="46"/>
      <c r="H11" s="46"/>
      <c r="I11" s="49"/>
      <c r="J11" s="59"/>
      <c r="K11" s="22"/>
      <c r="L11" s="22"/>
      <c r="M11" s="31" t="s">
        <v>45</v>
      </c>
      <c r="N11" s="31"/>
      <c r="O11" s="31"/>
      <c r="P11" s="188"/>
      <c r="Q11" s="11"/>
      <c r="R11" s="11"/>
      <c r="S11" s="11"/>
      <c r="T11" s="11"/>
      <c r="U11" s="11"/>
    </row>
    <row r="12" spans="1:29" ht="27" customHeight="1" thickBot="1" x14ac:dyDescent="0.3">
      <c r="A12" s="22"/>
      <c r="B12" s="22"/>
      <c r="C12" s="57"/>
      <c r="D12" s="50"/>
      <c r="E12" s="51"/>
      <c r="F12" s="51"/>
      <c r="G12" s="51"/>
      <c r="H12" s="51"/>
      <c r="I12" s="52"/>
      <c r="J12" s="59"/>
      <c r="K12" s="22"/>
      <c r="L12" s="22"/>
      <c r="M12" s="31" t="s">
        <v>22</v>
      </c>
      <c r="N12" s="31"/>
      <c r="O12" s="22"/>
      <c r="P12" s="187"/>
      <c r="Q12" s="8"/>
      <c r="R12" s="8"/>
      <c r="S12" s="8"/>
      <c r="T12" s="8"/>
      <c r="U12" s="8"/>
    </row>
    <row r="13" spans="1:29" ht="27" customHeight="1" thickBot="1" x14ac:dyDescent="0.3">
      <c r="A13" s="22"/>
      <c r="B13" s="22"/>
      <c r="C13" s="63"/>
      <c r="D13" s="64">
        <v>0.25</v>
      </c>
      <c r="E13" s="62"/>
      <c r="F13" s="62"/>
      <c r="G13" s="62"/>
      <c r="H13" s="192">
        <v>0.25</v>
      </c>
      <c r="I13" s="192"/>
      <c r="J13" s="65"/>
      <c r="K13" s="22"/>
      <c r="L13" s="22"/>
      <c r="M13" s="24"/>
      <c r="N13" s="22"/>
      <c r="O13" s="22"/>
      <c r="P13" s="7"/>
    </row>
    <row r="14" spans="1:29" ht="27" customHeight="1" thickBo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4"/>
      <c r="N14" s="22"/>
      <c r="O14" s="22"/>
      <c r="P14" s="7"/>
    </row>
    <row r="15" spans="1:29" s="13" customFormat="1" ht="36" customHeight="1" thickBot="1" x14ac:dyDescent="0.3">
      <c r="A15" s="22"/>
      <c r="B15" s="22"/>
      <c r="C15" s="22" t="s">
        <v>42</v>
      </c>
      <c r="D15" s="35"/>
      <c r="E15" s="22"/>
      <c r="F15" s="22"/>
      <c r="G15" s="22"/>
      <c r="H15" s="22"/>
      <c r="I15" s="22"/>
      <c r="J15" s="22"/>
      <c r="K15" s="22"/>
      <c r="L15" s="22"/>
      <c r="M15" s="24"/>
      <c r="N15" s="22"/>
      <c r="O15" s="22"/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36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"/>
      <c r="O16" s="1"/>
      <c r="P16" s="7"/>
    </row>
    <row r="17" spans="1:29" ht="10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5"/>
      <c r="N17" s="7"/>
      <c r="O17" s="7"/>
      <c r="P17" s="7"/>
    </row>
    <row r="18" spans="1:29" ht="36" customHeight="1" x14ac:dyDescent="0.25">
      <c r="D18" s="36"/>
    </row>
    <row r="19" spans="1:29" ht="36" customHeight="1" x14ac:dyDescent="0.25">
      <c r="D19" s="36"/>
    </row>
    <row r="20" spans="1:29" ht="36" customHeight="1" x14ac:dyDescent="0.25">
      <c r="D20" s="36"/>
    </row>
    <row r="21" spans="1:29" ht="36" customHeight="1" x14ac:dyDescent="0.25">
      <c r="D21" s="36"/>
    </row>
    <row r="24" spans="1:29" ht="36" customHeight="1" x14ac:dyDescent="0.25">
      <c r="D24" s="12"/>
    </row>
    <row r="28" spans="1:29" s="14" customFormat="1" ht="36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</sheetData>
  <mergeCells count="15">
    <mergeCell ref="A1:O1"/>
    <mergeCell ref="H13:I13"/>
    <mergeCell ref="C3:J3"/>
    <mergeCell ref="M3:N3"/>
    <mergeCell ref="H4:I4"/>
    <mergeCell ref="H6:I6"/>
    <mergeCell ref="E7:E10"/>
    <mergeCell ref="G7:G10"/>
    <mergeCell ref="H7:I7"/>
    <mergeCell ref="C8:C9"/>
    <mergeCell ref="H8:I8"/>
    <mergeCell ref="J8:J9"/>
    <mergeCell ref="H9:I9"/>
    <mergeCell ref="H10:I10"/>
    <mergeCell ref="M7:N7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F1C2F-95BB-4216-B5B2-1FA268CE1424}">
  <dimension ref="A1:AC28"/>
  <sheetViews>
    <sheetView tabSelected="1" zoomScale="96" zoomScaleNormal="96" workbookViewId="0">
      <selection activeCell="M9" sqref="M9"/>
    </sheetView>
  </sheetViews>
  <sheetFormatPr defaultRowHeight="36" customHeight="1" x14ac:dyDescent="0.25"/>
  <cols>
    <col min="1" max="2" width="4.7109375" style="9" customWidth="1"/>
    <col min="3" max="3" width="5.7109375" style="9" customWidth="1"/>
    <col min="4" max="4" width="21.7109375" style="9" customWidth="1"/>
    <col min="5" max="5" width="5.7109375" style="9" customWidth="1"/>
    <col min="6" max="6" width="3.42578125" style="9" hidden="1" customWidth="1"/>
    <col min="7" max="7" width="5.7109375" style="9" customWidth="1"/>
    <col min="8" max="8" width="3.7109375" style="9" customWidth="1"/>
    <col min="9" max="9" width="18.7109375" style="9" customWidth="1"/>
    <col min="10" max="10" width="5.7109375" style="9" customWidth="1"/>
    <col min="11" max="12" width="4.7109375" style="9" customWidth="1"/>
    <col min="13" max="13" width="25.28515625" style="10" customWidth="1"/>
    <col min="14" max="14" width="70.7109375" style="9" customWidth="1"/>
    <col min="15" max="15" width="2.28515625" style="9" customWidth="1"/>
    <col min="16" max="16" width="2" style="9" customWidth="1"/>
    <col min="17" max="17" width="23.42578125" style="9" customWidth="1"/>
    <col min="18" max="24" width="34.5703125" style="9" customWidth="1"/>
    <col min="25" max="30" width="9.140625" style="9"/>
    <col min="31" max="31" width="27.140625" style="9" customWidth="1"/>
    <col min="32" max="16384" width="9.140625" style="9"/>
  </cols>
  <sheetData>
    <row r="1" spans="1:21" s="8" customFormat="1" ht="81" customHeight="1" x14ac:dyDescent="0.2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187"/>
      <c r="Q1" s="16"/>
      <c r="R1" s="16"/>
      <c r="S1" s="16"/>
    </row>
    <row r="2" spans="1:21" s="8" customFormat="1" ht="10.5" customHeight="1" thickBo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4"/>
      <c r="N2" s="22"/>
      <c r="O2" s="22"/>
      <c r="P2" s="187"/>
      <c r="Q2" s="16"/>
      <c r="R2" s="16"/>
      <c r="S2" s="16"/>
    </row>
    <row r="3" spans="1:21" ht="36" customHeight="1" thickBot="1" x14ac:dyDescent="0.3">
      <c r="A3" s="22"/>
      <c r="B3" s="22"/>
      <c r="C3" s="232" t="s">
        <v>63</v>
      </c>
      <c r="D3" s="232"/>
      <c r="E3" s="232"/>
      <c r="F3" s="232"/>
      <c r="G3" s="232"/>
      <c r="H3" s="232"/>
      <c r="I3" s="232"/>
      <c r="J3" s="232"/>
      <c r="K3" s="26"/>
      <c r="L3" s="26"/>
      <c r="M3" s="233" t="s">
        <v>65</v>
      </c>
      <c r="N3" s="234"/>
      <c r="O3" s="22"/>
      <c r="P3" s="7"/>
      <c r="Q3" s="1"/>
      <c r="R3" s="1"/>
      <c r="S3" s="1"/>
    </row>
    <row r="4" spans="1:21" ht="27" customHeight="1" thickBot="1" x14ac:dyDescent="0.3">
      <c r="A4" s="22"/>
      <c r="B4" s="22"/>
      <c r="C4" s="53"/>
      <c r="D4" s="54">
        <v>0.25</v>
      </c>
      <c r="E4" s="56"/>
      <c r="F4" s="55"/>
      <c r="G4" s="53"/>
      <c r="H4" s="55"/>
      <c r="I4" s="54">
        <v>0.25</v>
      </c>
      <c r="J4" s="56"/>
      <c r="K4" s="22"/>
      <c r="L4" s="22"/>
      <c r="M4" s="29" t="s">
        <v>2</v>
      </c>
      <c r="N4" s="37"/>
      <c r="O4" s="22"/>
      <c r="P4" s="7"/>
      <c r="Q4" s="1"/>
      <c r="R4" s="1"/>
      <c r="S4" s="1"/>
    </row>
    <row r="5" spans="1:21" ht="27" customHeight="1" thickBot="1" x14ac:dyDescent="0.3">
      <c r="A5" s="22"/>
      <c r="B5" s="22"/>
      <c r="C5" s="57"/>
      <c r="D5" s="259" t="s">
        <v>60</v>
      </c>
      <c r="E5" s="261"/>
      <c r="F5" s="43"/>
      <c r="G5" s="259" t="s">
        <v>56</v>
      </c>
      <c r="H5" s="260"/>
      <c r="I5" s="261"/>
      <c r="J5" s="59"/>
      <c r="K5" s="240">
        <f>SUM(N5+0.5)</f>
        <v>0.5</v>
      </c>
      <c r="L5" s="22"/>
      <c r="M5" s="38" t="s">
        <v>3</v>
      </c>
      <c r="N5" s="39"/>
      <c r="O5" s="22"/>
      <c r="P5" s="7"/>
      <c r="Q5" s="1"/>
      <c r="R5" s="1"/>
      <c r="S5" s="1"/>
    </row>
    <row r="6" spans="1:21" ht="27" customHeight="1" x14ac:dyDescent="0.25">
      <c r="A6" s="22"/>
      <c r="B6" s="22"/>
      <c r="C6" s="57"/>
      <c r="D6" s="262"/>
      <c r="E6" s="263"/>
      <c r="F6" s="46"/>
      <c r="G6" s="262"/>
      <c r="H6" s="236"/>
      <c r="I6" s="263"/>
      <c r="J6" s="59"/>
      <c r="K6" s="240"/>
      <c r="L6" s="22"/>
      <c r="M6" s="24"/>
      <c r="N6" s="22"/>
      <c r="O6" s="22"/>
      <c r="P6" s="7"/>
      <c r="Q6" s="1"/>
      <c r="R6" s="1"/>
      <c r="S6" s="1"/>
    </row>
    <row r="7" spans="1:21" ht="27" customHeight="1" thickBot="1" x14ac:dyDescent="0.3">
      <c r="A7" s="22"/>
      <c r="B7" s="22"/>
      <c r="C7" s="57"/>
      <c r="D7" s="262"/>
      <c r="E7" s="263"/>
      <c r="F7" s="47"/>
      <c r="G7" s="262"/>
      <c r="H7" s="236"/>
      <c r="I7" s="263"/>
      <c r="J7" s="59"/>
      <c r="K7" s="239" t="s">
        <v>58</v>
      </c>
      <c r="L7" s="22"/>
      <c r="M7" s="237" t="s">
        <v>13</v>
      </c>
      <c r="N7" s="237"/>
      <c r="O7" s="22"/>
      <c r="P7" s="7"/>
      <c r="Q7" s="1"/>
      <c r="R7" s="1"/>
      <c r="S7" s="1"/>
    </row>
    <row r="8" spans="1:21" ht="27" customHeight="1" thickBot="1" x14ac:dyDescent="0.4">
      <c r="A8" s="22"/>
      <c r="B8" s="22"/>
      <c r="C8" s="247">
        <v>0.25</v>
      </c>
      <c r="D8" s="253">
        <f>(N4)</f>
        <v>0</v>
      </c>
      <c r="E8" s="255"/>
      <c r="F8" s="48"/>
      <c r="G8" s="253">
        <f>(N4)</f>
        <v>0</v>
      </c>
      <c r="H8" s="254"/>
      <c r="I8" s="255"/>
      <c r="J8" s="244">
        <v>0.25</v>
      </c>
      <c r="K8" s="239"/>
      <c r="L8" s="22"/>
      <c r="M8" s="174" t="s">
        <v>53</v>
      </c>
      <c r="N8" s="169">
        <f>SUM((N4+N4)+1)</f>
        <v>1</v>
      </c>
      <c r="O8" s="22"/>
      <c r="P8" s="7"/>
      <c r="Q8" s="1"/>
      <c r="R8" s="1"/>
      <c r="S8" s="1"/>
    </row>
    <row r="9" spans="1:21" ht="27" customHeight="1" thickBot="1" x14ac:dyDescent="0.3">
      <c r="A9" s="22"/>
      <c r="B9" s="22"/>
      <c r="C9" s="247"/>
      <c r="D9" s="253"/>
      <c r="E9" s="255"/>
      <c r="F9" s="46"/>
      <c r="G9" s="253"/>
      <c r="H9" s="254"/>
      <c r="I9" s="255"/>
      <c r="J9" s="244"/>
      <c r="K9" s="239"/>
      <c r="L9" s="22"/>
      <c r="M9" s="40" t="s">
        <v>69</v>
      </c>
      <c r="N9" s="167">
        <f>SUM(N5+0.5)</f>
        <v>0.5</v>
      </c>
      <c r="O9" s="22"/>
      <c r="P9" s="7"/>
      <c r="Q9" s="1"/>
      <c r="R9" s="1"/>
      <c r="S9" s="1"/>
    </row>
    <row r="10" spans="1:21" ht="27" customHeight="1" x14ac:dyDescent="0.25">
      <c r="A10" s="22"/>
      <c r="B10" s="22"/>
      <c r="C10" s="57"/>
      <c r="D10" s="253"/>
      <c r="E10" s="255"/>
      <c r="F10" s="46"/>
      <c r="G10" s="253"/>
      <c r="H10" s="254"/>
      <c r="I10" s="255"/>
      <c r="J10" s="59"/>
      <c r="K10" s="239"/>
      <c r="L10" s="22"/>
      <c r="M10" s="164"/>
      <c r="N10" s="164"/>
      <c r="O10" s="22"/>
      <c r="P10" s="7"/>
      <c r="Q10" s="1"/>
      <c r="R10" s="1"/>
      <c r="S10" s="1"/>
    </row>
    <row r="11" spans="1:21" ht="27" customHeight="1" thickBot="1" x14ac:dyDescent="0.3">
      <c r="A11" s="22"/>
      <c r="B11" s="22"/>
      <c r="C11" s="57"/>
      <c r="D11" s="256"/>
      <c r="E11" s="258"/>
      <c r="F11" s="46"/>
      <c r="G11" s="256"/>
      <c r="H11" s="257"/>
      <c r="I11" s="258"/>
      <c r="J11" s="59"/>
      <c r="K11" s="239"/>
      <c r="L11" s="22"/>
      <c r="M11" s="162"/>
      <c r="N11" s="162"/>
      <c r="O11" s="31"/>
      <c r="P11" s="188"/>
      <c r="Q11" s="19"/>
      <c r="R11" s="19"/>
      <c r="S11" s="19"/>
      <c r="T11" s="11"/>
      <c r="U11" s="11"/>
    </row>
    <row r="12" spans="1:21" ht="27" customHeight="1" thickBot="1" x14ac:dyDescent="0.3">
      <c r="A12" s="22"/>
      <c r="B12" s="22"/>
      <c r="C12" s="63"/>
      <c r="D12" s="165">
        <v>0.25</v>
      </c>
      <c r="E12" s="65"/>
      <c r="F12" s="62"/>
      <c r="G12" s="63"/>
      <c r="H12" s="62"/>
      <c r="I12" s="64">
        <v>0.25</v>
      </c>
      <c r="J12" s="65"/>
      <c r="K12" s="239"/>
      <c r="L12" s="22"/>
      <c r="M12" s="162"/>
      <c r="N12" s="162"/>
      <c r="O12" s="22"/>
      <c r="P12" s="7"/>
      <c r="Q12" s="1"/>
      <c r="R12" s="1"/>
      <c r="S12" s="1"/>
    </row>
    <row r="13" spans="1:21" ht="27" customHeight="1" thickBot="1" x14ac:dyDescent="0.3">
      <c r="A13" s="22"/>
      <c r="B13" s="22"/>
      <c r="C13" s="243" t="s">
        <v>51</v>
      </c>
      <c r="D13" s="243"/>
      <c r="E13" s="243"/>
      <c r="F13" s="163"/>
      <c r="G13" s="237">
        <f>SUM((N4+N4)+1)</f>
        <v>1</v>
      </c>
      <c r="H13" s="237"/>
      <c r="I13" s="237"/>
      <c r="J13" s="237"/>
      <c r="K13" s="22"/>
      <c r="L13" s="22"/>
      <c r="M13" s="162"/>
      <c r="N13" s="162"/>
      <c r="O13" s="22"/>
      <c r="P13" s="7"/>
      <c r="Q13" s="1"/>
      <c r="R13" s="1"/>
      <c r="S13" s="1"/>
    </row>
    <row r="14" spans="1:21" ht="27" customHeight="1" thickBot="1" x14ac:dyDescent="0.3">
      <c r="A14" s="22"/>
      <c r="B14" s="22"/>
      <c r="C14" s="238" t="s">
        <v>61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2"/>
      <c r="P14" s="7"/>
      <c r="Q14" s="1"/>
      <c r="R14" s="1"/>
      <c r="S14" s="1"/>
    </row>
    <row r="15" spans="1:21" s="13" customFormat="1" ht="36" customHeight="1" thickBot="1" x14ac:dyDescent="0.3">
      <c r="A15" s="22"/>
      <c r="B15" s="22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22"/>
      <c r="P15" s="7"/>
      <c r="Q15" s="1"/>
      <c r="R15" s="1"/>
      <c r="S15" s="1"/>
    </row>
    <row r="16" spans="1:21" ht="11.25" customHeight="1" x14ac:dyDescent="0.25">
      <c r="A16" s="7"/>
      <c r="B16" s="7"/>
      <c r="C16" s="7"/>
      <c r="D16" s="189"/>
      <c r="E16" s="7"/>
      <c r="F16" s="7"/>
      <c r="G16" s="7"/>
      <c r="H16" s="7"/>
      <c r="I16" s="7"/>
      <c r="J16" s="7"/>
      <c r="K16" s="7"/>
      <c r="L16" s="7"/>
      <c r="M16" s="15"/>
      <c r="N16" s="7"/>
      <c r="O16" s="7"/>
      <c r="P16" s="7"/>
      <c r="Q16" s="1"/>
    </row>
    <row r="17" spans="1:29" ht="10.5" customHeight="1" x14ac:dyDescent="0.25">
      <c r="D17" s="36"/>
    </row>
    <row r="18" spans="1:29" ht="36" customHeight="1" x14ac:dyDescent="0.25">
      <c r="D18" s="36"/>
    </row>
    <row r="19" spans="1:29" ht="36" customHeight="1" x14ac:dyDescent="0.25">
      <c r="D19" s="36"/>
    </row>
    <row r="22" spans="1:29" ht="36" customHeight="1" x14ac:dyDescent="0.25">
      <c r="D22" s="12"/>
    </row>
    <row r="27" spans="1:29" ht="36" customHeight="1" x14ac:dyDescent="0.25">
      <c r="A27" s="14"/>
    </row>
    <row r="28" spans="1:29" s="14" customFormat="1" ht="36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</sheetData>
  <mergeCells count="15">
    <mergeCell ref="A1:O1"/>
    <mergeCell ref="C3:J3"/>
    <mergeCell ref="M3:N3"/>
    <mergeCell ref="K5:K6"/>
    <mergeCell ref="C14:N14"/>
    <mergeCell ref="G8:I11"/>
    <mergeCell ref="G5:I7"/>
    <mergeCell ref="D5:E7"/>
    <mergeCell ref="D8:E11"/>
    <mergeCell ref="C13:E13"/>
    <mergeCell ref="G13:J13"/>
    <mergeCell ref="K7:K12"/>
    <mergeCell ref="M7:N7"/>
    <mergeCell ref="C8:C9"/>
    <mergeCell ref="J8:J9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7AF7-5832-47CC-B5E4-17D7A86AF17C}">
  <dimension ref="A1:AU75"/>
  <sheetViews>
    <sheetView workbookViewId="0">
      <selection activeCell="C6" sqref="C6"/>
    </sheetView>
  </sheetViews>
  <sheetFormatPr defaultRowHeight="15" x14ac:dyDescent="0.25"/>
  <cols>
    <col min="1" max="1" width="3.42578125" customWidth="1"/>
    <col min="2" max="2" width="28.42578125" customWidth="1"/>
    <col min="4" max="4" width="3" customWidth="1"/>
  </cols>
  <sheetData>
    <row r="1" spans="1:4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x14ac:dyDescent="0.25">
      <c r="A2" s="6"/>
      <c r="B2" s="4" t="s">
        <v>33</v>
      </c>
      <c r="C2" s="3">
        <v>646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x14ac:dyDescent="0.25">
      <c r="A3" s="6"/>
      <c r="B3" s="5" t="s">
        <v>24</v>
      </c>
      <c r="C3" s="3">
        <v>726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x14ac:dyDescent="0.25">
      <c r="A4" s="6"/>
      <c r="B4" s="5" t="s">
        <v>25</v>
      </c>
      <c r="C4" s="3">
        <v>536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25">
      <c r="A5" s="6"/>
      <c r="B5" s="5" t="s">
        <v>26</v>
      </c>
      <c r="C5" s="3">
        <v>526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x14ac:dyDescent="0.25">
      <c r="A6" s="6"/>
      <c r="B6" s="4" t="s">
        <v>27</v>
      </c>
      <c r="C6" s="3">
        <v>424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5">
      <c r="A7" s="6"/>
      <c r="B7" s="5" t="s">
        <v>28</v>
      </c>
      <c r="C7" s="3">
        <v>454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x14ac:dyDescent="0.25">
      <c r="A8" s="6"/>
      <c r="B8" s="4" t="s">
        <v>29</v>
      </c>
      <c r="C8" s="3">
        <v>542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x14ac:dyDescent="0.25">
      <c r="A9" s="6"/>
      <c r="B9" s="5" t="s">
        <v>30</v>
      </c>
      <c r="C9" s="3">
        <v>376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x14ac:dyDescent="0.25">
      <c r="A10" s="6"/>
      <c r="B10" s="4" t="s">
        <v>31</v>
      </c>
      <c r="C10" s="3">
        <v>444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x14ac:dyDescent="0.25">
      <c r="A11" s="6"/>
      <c r="B11" s="4" t="s">
        <v>32</v>
      </c>
      <c r="C11" s="3">
        <v>346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x14ac:dyDescent="0.25">
      <c r="A12" s="6"/>
      <c r="B12" s="4" t="s">
        <v>50</v>
      </c>
      <c r="C12" s="3">
        <v>416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1:4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:4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1:4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1:4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1:4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1:4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Paperback</vt:lpstr>
      <vt:lpstr>Hard Spine Hardcover</vt:lpstr>
      <vt:lpstr>Dust Jacket</vt:lpstr>
      <vt:lpstr>Comb or Coil Cover</vt:lpstr>
      <vt:lpstr>Printed Endsheet</vt:lpstr>
      <vt:lpstr>Saddle Stitch Cover</vt:lpstr>
      <vt:lpstr>Paper Stock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Danielle</dc:creator>
  <cp:lastModifiedBy>Weaver, Danielle</cp:lastModifiedBy>
  <dcterms:created xsi:type="dcterms:W3CDTF">2016-11-30T13:26:46Z</dcterms:created>
  <dcterms:modified xsi:type="dcterms:W3CDTF">2024-04-23T17:08:46Z</dcterms:modified>
</cp:coreProperties>
</file>